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JOOKSVAD\KU Põlva järv\Lisad\Uuringuaruanne\"/>
    </mc:Choice>
  </mc:AlternateContent>
  <xr:revisionPtr revIDLastSave="0" documentId="13_ncr:1_{84B3F536-85D1-4447-9742-0D2FE2B53BA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Veeproovid" sheetId="1" r:id="rId1"/>
    <sheet name="Põlva järve koondmäärang" sheetId="2" r:id="rId2"/>
  </sheets>
  <definedNames>
    <definedName name="_xlnm._FilterDatabase" localSheetId="0" hidden="1">Veeproovid!$A$1:$V$1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2" l="1"/>
  <c r="O19" i="2"/>
  <c r="O12" i="2"/>
  <c r="O11" i="2"/>
  <c r="O8" i="2"/>
  <c r="O7" i="2"/>
  <c r="O4" i="2"/>
  <c r="O3" i="2"/>
  <c r="W36" i="1" l="1"/>
  <c r="U36" i="1"/>
  <c r="W25" i="1" l="1"/>
  <c r="U25" i="1"/>
  <c r="P25" i="1" l="1"/>
  <c r="K25" i="1"/>
  <c r="W34" i="1"/>
  <c r="V34" i="1"/>
  <c r="U34" i="1"/>
  <c r="T34" i="1"/>
  <c r="S34" i="1"/>
  <c r="R34" i="1"/>
  <c r="P34" i="1"/>
  <c r="P19" i="1"/>
  <c r="P13" i="1"/>
  <c r="P6" i="1"/>
  <c r="K34" i="1"/>
  <c r="I34" i="1"/>
  <c r="I25" i="1"/>
  <c r="T25" i="1"/>
  <c r="V25" i="1"/>
  <c r="S19" i="1"/>
  <c r="T19" i="1"/>
  <c r="U19" i="1"/>
  <c r="V19" i="1"/>
  <c r="W19" i="1"/>
  <c r="R19" i="1"/>
  <c r="K19" i="1"/>
  <c r="I19" i="1"/>
  <c r="I13" i="1"/>
  <c r="K13" i="1"/>
  <c r="R13" i="1"/>
  <c r="S13" i="1"/>
  <c r="T13" i="1"/>
  <c r="U13" i="1"/>
  <c r="V13" i="1"/>
  <c r="W13" i="1"/>
  <c r="W6" i="1"/>
  <c r="V6" i="1"/>
  <c r="U6" i="1"/>
  <c r="T6" i="1"/>
  <c r="S6" i="1"/>
  <c r="R6" i="1"/>
  <c r="K6" i="1"/>
  <c r="I6" i="1"/>
</calcChain>
</file>

<file path=xl/sharedStrings.xml><?xml version="1.0" encoding="utf-8"?>
<sst xmlns="http://schemas.openxmlformats.org/spreadsheetml/2006/main" count="279" uniqueCount="151">
  <si>
    <t>Proovipunkt</t>
  </si>
  <si>
    <t>pH</t>
  </si>
  <si>
    <t>O2, %</t>
  </si>
  <si>
    <t>O2, mg/L</t>
  </si>
  <si>
    <t>TDS, mg/L</t>
  </si>
  <si>
    <t>&lt;0,01</t>
  </si>
  <si>
    <t>Väga hea</t>
  </si>
  <si>
    <t>Hea</t>
  </si>
  <si>
    <t>Kesine</t>
  </si>
  <si>
    <t>Halb</t>
  </si>
  <si>
    <t>Väga halb</t>
  </si>
  <si>
    <t>X</t>
  </si>
  <si>
    <t>Y</t>
  </si>
  <si>
    <t>Analüüsiakt</t>
  </si>
  <si>
    <t>Põlva paisjärv, SV1</t>
  </si>
  <si>
    <t>Põlva paisjärv, SV (Orajõgi)</t>
  </si>
  <si>
    <t>Orajõe sissevool</t>
  </si>
  <si>
    <t xml:space="preserve">Orajõgi Turu sillast ülesvoolu Põlva järve sissevoolu läheduses </t>
  </si>
  <si>
    <t>TA19003257</t>
  </si>
  <si>
    <t>TA19000948</t>
  </si>
  <si>
    <t>TA19003662</t>
  </si>
  <si>
    <t>Sal</t>
  </si>
  <si>
    <t>ORP</t>
  </si>
  <si>
    <t>Orajõgi paisust allavoolu</t>
  </si>
  <si>
    <t>Põlva paisjärv, VV (Orajõgi)</t>
  </si>
  <si>
    <t>TA19003668</t>
  </si>
  <si>
    <t>VV (Orajõgi)</t>
  </si>
  <si>
    <t>Põlva paisjärv, VV</t>
  </si>
  <si>
    <t>TA19000952</t>
  </si>
  <si>
    <r>
      <t xml:space="preserve">E, </t>
    </r>
    <r>
      <rPr>
        <b/>
        <sz val="11"/>
        <color theme="1"/>
        <rFont val="Calibri"/>
        <family val="2"/>
        <charset val="186"/>
      </rPr>
      <t>μS/cm2</t>
    </r>
  </si>
  <si>
    <t>Põlva paisjärve väljavool</t>
  </si>
  <si>
    <t>TA19003260</t>
  </si>
  <si>
    <t>SV (Orajõgi)</t>
  </si>
  <si>
    <t>TA19000137</t>
  </si>
  <si>
    <t>SV (K1) I kvartal</t>
  </si>
  <si>
    <t>Rulapargi kraav parkla truubist allavoolu</t>
  </si>
  <si>
    <t>Põlva paisjärv, SV2</t>
  </si>
  <si>
    <t>TA19000138</t>
  </si>
  <si>
    <t>SV (K3)</t>
  </si>
  <si>
    <t>II ranna kraav võrkpalliplatsi ääres</t>
  </si>
  <si>
    <t>Põlva paisjärv, SV3</t>
  </si>
  <si>
    <t>TA19000139</t>
  </si>
  <si>
    <t>TA19000140</t>
  </si>
  <si>
    <t>SV (K1) II-IV kvartal</t>
  </si>
  <si>
    <t>Rulapargi kraav sillast allavoolu</t>
  </si>
  <si>
    <t>TA19000949</t>
  </si>
  <si>
    <t>SV (K2)</t>
  </si>
  <si>
    <t>I ranna kraav sillast allavoolu</t>
  </si>
  <si>
    <t>TA19000950</t>
  </si>
  <si>
    <t>II ranna kraav platsi nurgas</t>
  </si>
  <si>
    <t>Põlva paisjärv, SV4</t>
  </si>
  <si>
    <t>TA19000951</t>
  </si>
  <si>
    <t>Põlva paisjärv, SV (Ora jõgi)</t>
  </si>
  <si>
    <t>TA19002079</t>
  </si>
  <si>
    <t>SV (K1) sillast allavoolu</t>
  </si>
  <si>
    <t>Põlva paisjärv, SV (K1)</t>
  </si>
  <si>
    <t>TA19002076</t>
  </si>
  <si>
    <t>Põlva paisjärv, SV (K3)</t>
  </si>
  <si>
    <t>TA19002077</t>
  </si>
  <si>
    <t>&lt;0,7</t>
  </si>
  <si>
    <t>Põlva paisjärv, VV (Ora jõgi)</t>
  </si>
  <si>
    <t>TA19002078</t>
  </si>
  <si>
    <t>K1</t>
  </si>
  <si>
    <t>TA19003258</t>
  </si>
  <si>
    <t>K3</t>
  </si>
  <si>
    <t>TA19003259</t>
  </si>
  <si>
    <t>SV (K10)</t>
  </si>
  <si>
    <t>Kiriku kraav truubist allavoolu</t>
  </si>
  <si>
    <t>Põlva paisjärv, SV (K10)</t>
  </si>
  <si>
    <t>TA19003663</t>
  </si>
  <si>
    <t>TA19003664</t>
  </si>
  <si>
    <t>Põlva paisjärv, SV (K2)</t>
  </si>
  <si>
    <t>TA19003665</t>
  </si>
  <si>
    <t>TA19003666</t>
  </si>
  <si>
    <t>SV (K6)</t>
  </si>
  <si>
    <t>Torni tee kraav truubist ülesvoolu</t>
  </si>
  <si>
    <t>Põlva paisjärv, SV (K6)</t>
  </si>
  <si>
    <t>TA19003667</t>
  </si>
  <si>
    <t>Sissevoolu ja väljavoolu suhe</t>
  </si>
  <si>
    <t>Q, m3/sek</t>
  </si>
  <si>
    <t>Seisundiklassid:</t>
  </si>
  <si>
    <t>Lahustunud hapnik O2 %</t>
  </si>
  <si>
    <t>Nüld, mg/l</t>
  </si>
  <si>
    <t>Püld, mg/l</t>
  </si>
  <si>
    <r>
      <t>BHT</t>
    </r>
    <r>
      <rPr>
        <b/>
        <vertAlign val="subscript"/>
        <sz val="11"/>
        <color theme="1"/>
        <rFont val="Calibri"/>
        <family val="2"/>
        <charset val="186"/>
        <scheme val="minor"/>
      </rPr>
      <t xml:space="preserve">5, </t>
    </r>
    <r>
      <rPr>
        <b/>
        <sz val="11"/>
        <color theme="1"/>
        <rFont val="Calibri"/>
        <family val="2"/>
        <charset val="186"/>
        <scheme val="minor"/>
      </rPr>
      <t>mgO</t>
    </r>
    <r>
      <rPr>
        <b/>
        <vertAlign val="sub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/l</t>
    </r>
  </si>
  <si>
    <r>
      <t>NH</t>
    </r>
    <r>
      <rPr>
        <b/>
        <vertAlign val="subscript"/>
        <sz val="11"/>
        <color theme="1"/>
        <rFont val="Calibri"/>
        <family val="2"/>
        <charset val="186"/>
        <scheme val="minor"/>
      </rPr>
      <t xml:space="preserve">4, </t>
    </r>
    <r>
      <rPr>
        <b/>
        <sz val="11"/>
        <color theme="1"/>
        <rFont val="Calibri"/>
        <family val="2"/>
        <charset val="186"/>
        <scheme val="minor"/>
      </rPr>
      <t>mg/l</t>
    </r>
  </si>
  <si>
    <r>
      <t xml:space="preserve">T , </t>
    </r>
    <r>
      <rPr>
        <b/>
        <sz val="11"/>
        <color theme="1"/>
        <rFont val="Calibri"/>
        <family val="2"/>
        <charset val="186"/>
      </rPr>
      <t>˚C</t>
    </r>
  </si>
  <si>
    <t>Kuupäev</t>
  </si>
  <si>
    <t>Proovipunkti asukoha selgitus</t>
  </si>
  <si>
    <t>Proovivõtukoht analüüsiaktis</t>
  </si>
  <si>
    <t xml:space="preserve">&gt;70 </t>
  </si>
  <si>
    <t>&lt;40</t>
  </si>
  <si>
    <t>Biokeemiline hapnikutarve (BHT5) mgO2/l</t>
  </si>
  <si>
    <t xml:space="preserve">&gt;5,0 </t>
  </si>
  <si>
    <t>&lt;1,8</t>
  </si>
  <si>
    <t>&gt;8,0</t>
  </si>
  <si>
    <t>&lt;1,5</t>
  </si>
  <si>
    <t>1,5-3,0</t>
  </si>
  <si>
    <t>&lt;0,05</t>
  </si>
  <si>
    <t>0,05-0,08</t>
  </si>
  <si>
    <t xml:space="preserve"> &gt;0,12 </t>
  </si>
  <si>
    <t>Fosforisisaldus (Püld) mgP/l</t>
  </si>
  <si>
    <t>Lämmastikusisaldus (Nüld) mgN/l</t>
  </si>
  <si>
    <t>NH4+ mgN/l</t>
  </si>
  <si>
    <t>&lt;0,1</t>
  </si>
  <si>
    <t>0,1-0,3</t>
  </si>
  <si>
    <t>0,3-0,45</t>
  </si>
  <si>
    <t>0,45-0,6</t>
  </si>
  <si>
    <t>&gt;0,6</t>
  </si>
  <si>
    <t>6-9</t>
  </si>
  <si>
    <t>&lt;6-9&gt;</t>
  </si>
  <si>
    <t xml:space="preserve">1,8-3,0 </t>
  </si>
  <si>
    <t xml:space="preserve">&gt;4,0-5,0 </t>
  </si>
  <si>
    <t>&gt;3,0-4,0</t>
  </si>
  <si>
    <t>&gt;0,08-0,1</t>
  </si>
  <si>
    <t>&gt;0,1-0,12</t>
  </si>
  <si>
    <t>&gt;3,0-6,0</t>
  </si>
  <si>
    <t xml:space="preserve">&gt;6,0-8,0 </t>
  </si>
  <si>
    <t xml:space="preserve">70-60 </t>
  </si>
  <si>
    <t>&lt;60-50</t>
  </si>
  <si>
    <t>&lt;50-40</t>
  </si>
  <si>
    <r>
      <t>NH</t>
    </r>
    <r>
      <rPr>
        <b/>
        <vertAlign val="subscript"/>
        <sz val="10"/>
        <color rgb="FFFFFFFF"/>
        <rFont val="Arial"/>
        <family val="2"/>
        <charset val="186"/>
      </rPr>
      <t>4</t>
    </r>
    <r>
      <rPr>
        <b/>
        <sz val="10"/>
        <color rgb="FFFFFFFF"/>
        <rFont val="Arial"/>
        <family val="2"/>
        <charset val="186"/>
      </rPr>
      <t>N</t>
    </r>
    <r>
      <rPr>
        <b/>
        <vertAlign val="superscript"/>
        <sz val="10"/>
        <color rgb="FFFFFFFF"/>
        <rFont val="Arial"/>
        <family val="2"/>
        <charset val="186"/>
      </rPr>
      <t>+</t>
    </r>
    <r>
      <rPr>
        <b/>
        <sz val="10"/>
        <color rgb="FFFFFFFF"/>
        <rFont val="Arial"/>
        <family val="2"/>
        <charset val="186"/>
      </rPr>
      <t xml:space="preserve"> (mgN/l)</t>
    </r>
  </si>
  <si>
    <r>
      <t>BHT</t>
    </r>
    <r>
      <rPr>
        <b/>
        <vertAlign val="subscript"/>
        <sz val="10"/>
        <color rgb="FFFFFFFF"/>
        <rFont val="Arial"/>
        <family val="2"/>
        <charset val="186"/>
      </rPr>
      <t>5</t>
    </r>
    <r>
      <rPr>
        <b/>
        <sz val="10"/>
        <color rgb="FFFFFFFF"/>
        <rFont val="Arial"/>
        <family val="2"/>
        <charset val="186"/>
      </rPr>
      <t xml:space="preserve"> (mgO</t>
    </r>
    <r>
      <rPr>
        <b/>
        <vertAlign val="subscript"/>
        <sz val="10"/>
        <color rgb="FFFFFFFF"/>
        <rFont val="Arial"/>
        <family val="2"/>
        <charset val="186"/>
      </rPr>
      <t>2</t>
    </r>
    <r>
      <rPr>
        <b/>
        <sz val="10"/>
        <color rgb="FFFFFFFF"/>
        <rFont val="Arial"/>
        <family val="2"/>
        <charset val="186"/>
      </rPr>
      <t>/l)</t>
    </r>
  </si>
  <si>
    <r>
      <t>P</t>
    </r>
    <r>
      <rPr>
        <b/>
        <vertAlign val="subscript"/>
        <sz val="10"/>
        <color rgb="FFFFFFFF"/>
        <rFont val="Arial"/>
        <family val="2"/>
        <charset val="186"/>
      </rPr>
      <t>üld</t>
    </r>
    <r>
      <rPr>
        <b/>
        <sz val="10"/>
        <color rgb="FFFFFFFF"/>
        <rFont val="Arial"/>
        <family val="2"/>
        <charset val="186"/>
      </rPr>
      <t xml:space="preserve"> (mg/l)</t>
    </r>
  </si>
  <si>
    <r>
      <t>N</t>
    </r>
    <r>
      <rPr>
        <b/>
        <vertAlign val="subscript"/>
        <sz val="10"/>
        <color rgb="FFFFFFFF"/>
        <rFont val="Arial"/>
        <family val="2"/>
        <charset val="186"/>
      </rPr>
      <t>üld</t>
    </r>
    <r>
      <rPr>
        <b/>
        <sz val="10"/>
        <color rgb="FFFFFFFF"/>
        <rFont val="Arial"/>
        <family val="2"/>
        <charset val="186"/>
      </rPr>
      <t xml:space="preserve"> (mg/l)</t>
    </r>
  </si>
  <si>
    <r>
      <t>O­</t>
    </r>
    <r>
      <rPr>
        <b/>
        <vertAlign val="subscript"/>
        <sz val="10"/>
        <color rgb="FFFFFFFF"/>
        <rFont val="Arial"/>
        <family val="2"/>
        <charset val="186"/>
      </rPr>
      <t xml:space="preserve">2 </t>
    </r>
    <r>
      <rPr>
        <b/>
        <sz val="10"/>
        <color rgb="FFFFFFFF"/>
        <rFont val="Arial"/>
        <family val="2"/>
        <charset val="186"/>
      </rPr>
      <t>(%)</t>
    </r>
  </si>
  <si>
    <t>Ökoloogiline seisundiklass</t>
  </si>
  <si>
    <t>Väga hea</t>
  </si>
  <si>
    <t>Väga halb</t>
  </si>
  <si>
    <t>Hindepunktide summa</t>
  </si>
  <si>
    <t>(maksimaalselt 25 p)</t>
  </si>
  <si>
    <t>23–25</t>
  </si>
  <si>
    <t>18–22</t>
  </si>
  <si>
    <t>13–17</t>
  </si>
  <si>
    <t>8–12</t>
  </si>
  <si>
    <t>&gt;8</t>
  </si>
  <si>
    <t>(alla 32%)</t>
  </si>
  <si>
    <t>5 – väga hea; 4 – hea; 3 – kesine; 2 – halb; 1 – väga halb</t>
  </si>
  <si>
    <t>Füüsikalis-keemiliste üldtingimuste koondmäärangu andmisel kasutatakse järgmist tabelit:</t>
  </si>
  <si>
    <t>Kui pH väärtus on vahemikus 6,0–9,0, siis antakse teiste kvaliteedinäitajate (O2%, BHT5, NH4, Nüld ja Püld) ökoloogilisele seisundiklassile vastav hindepunkt:'</t>
  </si>
  <si>
    <t>Keskmine aastas</t>
  </si>
  <si>
    <t>Kriteeriumid</t>
  </si>
  <si>
    <t>SV/VV</t>
  </si>
  <si>
    <t>Koond-määrang</t>
  </si>
  <si>
    <t>VRD IIB jõgi</t>
  </si>
  <si>
    <t>SV</t>
  </si>
  <si>
    <t>VV</t>
  </si>
  <si>
    <t>VRD II järv</t>
  </si>
  <si>
    <t>Tot-N, g/ööp</t>
  </si>
  <si>
    <t>Tot-P, g/ööp</t>
  </si>
  <si>
    <t>Q, m3/ööp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</si>
</sst>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vertAlign val="sub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9"/>
      <color rgb="FF000000"/>
      <name val="Arial"/>
      <family val="2"/>
      <charset val="186"/>
    </font>
    <font>
      <b/>
      <sz val="10"/>
      <color rgb="FFFFFFFF"/>
      <name val="Arial"/>
      <family val="2"/>
      <charset val="186"/>
    </font>
    <font>
      <b/>
      <vertAlign val="subscript"/>
      <sz val="10"/>
      <color rgb="FFFFFFFF"/>
      <name val="Arial"/>
      <family val="2"/>
      <charset val="186"/>
    </font>
    <font>
      <b/>
      <vertAlign val="superscript"/>
      <sz val="10"/>
      <color rgb="FFFFFFFF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202020"/>
      <name val="Arial"/>
      <family val="2"/>
      <charset val="186"/>
    </font>
    <font>
      <sz val="11"/>
      <color rgb="FF000000"/>
      <name val="Calibri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2">
    <xf numFmtId="0" fontId="0" fillId="0" borderId="0"/>
    <xf numFmtId="0" fontId="6" fillId="0" borderId="0"/>
  </cellStyleXfs>
  <cellXfs count="149">
    <xf numFmtId="0" fontId="0" fillId="0" borderId="0" xfId="0"/>
    <xf numFmtId="0" fontId="0" fillId="0" borderId="0" xfId="0" applyFont="1" applyFill="1"/>
    <xf numFmtId="0" fontId="3" fillId="0" borderId="0" xfId="0" applyFont="1"/>
    <xf numFmtId="0" fontId="0" fillId="0" borderId="0" xfId="0"/>
    <xf numFmtId="2" fontId="5" fillId="0" borderId="0" xfId="0" applyNumberFormat="1" applyFont="1"/>
    <xf numFmtId="0" fontId="5" fillId="0" borderId="0" xfId="0" applyFont="1" applyBorder="1"/>
    <xf numFmtId="0" fontId="0" fillId="0" borderId="0" xfId="0" applyFont="1" applyAlignment="1">
      <alignment wrapText="1"/>
    </xf>
    <xf numFmtId="2" fontId="0" fillId="0" borderId="0" xfId="0" applyNumberFormat="1" applyFont="1" applyAlignment="1">
      <alignment horizontal="center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0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7" borderId="0" xfId="0" applyFont="1" applyFill="1"/>
    <xf numFmtId="0" fontId="0" fillId="7" borderId="0" xfId="0" applyFill="1"/>
    <xf numFmtId="0" fontId="3" fillId="8" borderId="0" xfId="0" applyFont="1" applyFill="1"/>
    <xf numFmtId="0" fontId="0" fillId="8" borderId="0" xfId="0" applyFill="1"/>
    <xf numFmtId="0" fontId="3" fillId="9" borderId="0" xfId="0" applyFont="1" applyFill="1"/>
    <xf numFmtId="0" fontId="0" fillId="5" borderId="0" xfId="0" applyFont="1" applyFill="1"/>
    <xf numFmtId="0" fontId="7" fillId="0" borderId="0" xfId="0" applyFont="1" applyBorder="1"/>
    <xf numFmtId="0" fontId="5" fillId="0" borderId="0" xfId="0" applyFont="1" applyBorder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7" borderId="0" xfId="0" applyFont="1" applyFill="1"/>
    <xf numFmtId="14" fontId="0" fillId="7" borderId="0" xfId="0" applyNumberFormat="1" applyFont="1" applyFill="1"/>
    <xf numFmtId="0" fontId="0" fillId="7" borderId="0" xfId="0" applyFont="1" applyFill="1" applyAlignment="1">
      <alignment horizontal="right"/>
    </xf>
    <xf numFmtId="164" fontId="0" fillId="7" borderId="0" xfId="0" applyNumberFormat="1" applyFont="1" applyFill="1" applyAlignment="1">
      <alignment horizontal="center"/>
    </xf>
    <xf numFmtId="1" fontId="1" fillId="7" borderId="0" xfId="0" applyNumberFormat="1" applyFont="1" applyFill="1"/>
    <xf numFmtId="0" fontId="0" fillId="8" borderId="0" xfId="0" applyFont="1" applyFill="1" applyAlignment="1">
      <alignment wrapText="1"/>
    </xf>
    <xf numFmtId="0" fontId="0" fillId="8" borderId="0" xfId="0" applyFont="1" applyFill="1"/>
    <xf numFmtId="14" fontId="0" fillId="8" borderId="0" xfId="0" applyNumberFormat="1" applyFont="1" applyFill="1"/>
    <xf numFmtId="0" fontId="0" fillId="8" borderId="0" xfId="0" applyFont="1" applyFill="1" applyAlignment="1">
      <alignment horizontal="right"/>
    </xf>
    <xf numFmtId="1" fontId="1" fillId="8" borderId="0" xfId="0" applyNumberFormat="1" applyFont="1" applyFill="1"/>
    <xf numFmtId="0" fontId="0" fillId="9" borderId="0" xfId="0" applyFont="1" applyFill="1" applyAlignment="1">
      <alignment wrapText="1"/>
    </xf>
    <xf numFmtId="0" fontId="0" fillId="9" borderId="0" xfId="0" applyFont="1" applyFill="1"/>
    <xf numFmtId="14" fontId="0" fillId="9" borderId="0" xfId="0" applyNumberFormat="1" applyFont="1" applyFill="1"/>
    <xf numFmtId="164" fontId="0" fillId="9" borderId="0" xfId="0" applyNumberFormat="1" applyFont="1" applyFill="1" applyAlignment="1">
      <alignment horizontal="center"/>
    </xf>
    <xf numFmtId="1" fontId="1" fillId="9" borderId="0" xfId="0" applyNumberFormat="1" applyFont="1" applyFill="1"/>
    <xf numFmtId="0" fontId="0" fillId="10" borderId="0" xfId="0" applyFont="1" applyFill="1"/>
    <xf numFmtId="0" fontId="3" fillId="10" borderId="0" xfId="0" applyFont="1" applyFill="1"/>
    <xf numFmtId="14" fontId="0" fillId="10" borderId="0" xfId="0" applyNumberFormat="1" applyFont="1" applyFill="1"/>
    <xf numFmtId="0" fontId="0" fillId="10" borderId="0" xfId="0" applyFont="1" applyFill="1" applyAlignment="1">
      <alignment horizontal="right"/>
    </xf>
    <xf numFmtId="164" fontId="0" fillId="10" borderId="0" xfId="0" applyNumberFormat="1" applyFont="1" applyFill="1" applyAlignment="1">
      <alignment horizontal="center"/>
    </xf>
    <xf numFmtId="0" fontId="0" fillId="10" borderId="0" xfId="0" applyFont="1" applyFill="1" applyAlignment="1">
      <alignment wrapText="1"/>
    </xf>
    <xf numFmtId="0" fontId="0" fillId="11" borderId="0" xfId="0" applyFont="1" applyFill="1"/>
    <xf numFmtId="0" fontId="3" fillId="11" borderId="0" xfId="0" applyFont="1" applyFill="1"/>
    <xf numFmtId="14" fontId="0" fillId="11" borderId="0" xfId="0" applyNumberFormat="1" applyFont="1" applyFill="1"/>
    <xf numFmtId="2" fontId="0" fillId="11" borderId="0" xfId="0" applyNumberFormat="1" applyFont="1" applyFill="1" applyAlignment="1">
      <alignment horizontal="right"/>
    </xf>
    <xf numFmtId="164" fontId="0" fillId="11" borderId="0" xfId="0" applyNumberFormat="1" applyFont="1" applyFill="1" applyAlignment="1">
      <alignment horizontal="center"/>
    </xf>
    <xf numFmtId="0" fontId="0" fillId="11" borderId="0" xfId="0" applyFont="1" applyFill="1" applyAlignment="1">
      <alignment horizontal="right"/>
    </xf>
    <xf numFmtId="165" fontId="0" fillId="11" borderId="0" xfId="0" applyNumberFormat="1" applyFont="1" applyFill="1" applyAlignment="1">
      <alignment horizontal="right"/>
    </xf>
    <xf numFmtId="0" fontId="0" fillId="11" borderId="0" xfId="0" applyFont="1" applyFill="1" applyAlignment="1">
      <alignment wrapText="1"/>
    </xf>
    <xf numFmtId="2" fontId="0" fillId="0" borderId="0" xfId="0" applyNumberFormat="1" applyFont="1" applyFill="1" applyAlignment="1">
      <alignment horizontal="center"/>
    </xf>
    <xf numFmtId="0" fontId="0" fillId="11" borderId="0" xfId="0" applyFill="1"/>
    <xf numFmtId="0" fontId="5" fillId="7" borderId="0" xfId="0" applyFont="1" applyFill="1" applyAlignment="1">
      <alignment horizontal="right"/>
    </xf>
    <xf numFmtId="1" fontId="1" fillId="11" borderId="0" xfId="0" applyNumberFormat="1" applyFont="1" applyFill="1"/>
    <xf numFmtId="1" fontId="0" fillId="0" borderId="0" xfId="0" applyNumberFormat="1"/>
    <xf numFmtId="1" fontId="1" fillId="10" borderId="0" xfId="0" applyNumberFormat="1" applyFont="1" applyFill="1"/>
    <xf numFmtId="1" fontId="0" fillId="0" borderId="0" xfId="0" applyNumberFormat="1" applyFont="1"/>
    <xf numFmtId="2" fontId="1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right"/>
    </xf>
    <xf numFmtId="0" fontId="5" fillId="11" borderId="0" xfId="0" applyFont="1" applyFill="1"/>
    <xf numFmtId="0" fontId="5" fillId="11" borderId="0" xfId="1" applyFont="1" applyFill="1"/>
    <xf numFmtId="0" fontId="12" fillId="11" borderId="0" xfId="0" applyFont="1" applyFill="1"/>
    <xf numFmtId="14" fontId="5" fillId="11" borderId="0" xfId="0" applyNumberFormat="1" applyFont="1" applyFill="1"/>
    <xf numFmtId="2" fontId="5" fillId="11" borderId="0" xfId="0" applyNumberFormat="1" applyFont="1" applyFill="1" applyAlignment="1">
      <alignment horizontal="right"/>
    </xf>
    <xf numFmtId="164" fontId="5" fillId="11" borderId="0" xfId="0" applyNumberFormat="1" applyFont="1" applyFill="1" applyAlignment="1">
      <alignment horizontal="center"/>
    </xf>
    <xf numFmtId="165" fontId="5" fillId="11" borderId="0" xfId="0" applyNumberFormat="1" applyFont="1" applyFill="1" applyAlignment="1">
      <alignment horizontal="right"/>
    </xf>
    <xf numFmtId="1" fontId="7" fillId="11" borderId="0" xfId="0" applyNumberFormat="1" applyFont="1" applyFill="1"/>
    <xf numFmtId="0" fontId="5" fillId="11" borderId="0" xfId="0" applyFont="1" applyFill="1" applyAlignment="1">
      <alignment wrapText="1"/>
    </xf>
    <xf numFmtId="0" fontId="5" fillId="11" borderId="0" xfId="0" applyFont="1" applyFill="1" applyAlignment="1">
      <alignment horizontal="right"/>
    </xf>
    <xf numFmtId="0" fontId="5" fillId="7" borderId="0" xfId="0" applyFont="1" applyFill="1"/>
    <xf numFmtId="0" fontId="5" fillId="7" borderId="0" xfId="1" applyFont="1" applyFill="1"/>
    <xf numFmtId="0" fontId="12" fillId="7" borderId="0" xfId="0" applyFont="1" applyFill="1"/>
    <xf numFmtId="14" fontId="5" fillId="7" borderId="0" xfId="0" applyNumberFormat="1" applyFont="1" applyFill="1"/>
    <xf numFmtId="164" fontId="5" fillId="7" borderId="0" xfId="0" applyNumberFormat="1" applyFont="1" applyFill="1" applyAlignment="1">
      <alignment horizontal="center"/>
    </xf>
    <xf numFmtId="1" fontId="7" fillId="7" borderId="0" xfId="0" applyNumberFormat="1" applyFont="1" applyFill="1"/>
    <xf numFmtId="0" fontId="5" fillId="7" borderId="0" xfId="0" applyFont="1" applyFill="1" applyAlignment="1">
      <alignment wrapText="1"/>
    </xf>
    <xf numFmtId="0" fontId="5" fillId="10" borderId="0" xfId="0" applyFont="1" applyFill="1"/>
    <xf numFmtId="0" fontId="5" fillId="10" borderId="0" xfId="1" applyFont="1" applyFill="1"/>
    <xf numFmtId="0" fontId="12" fillId="10" borderId="0" xfId="0" applyFont="1" applyFill="1"/>
    <xf numFmtId="14" fontId="5" fillId="10" borderId="0" xfId="0" applyNumberFormat="1" applyFont="1" applyFill="1"/>
    <xf numFmtId="0" fontId="5" fillId="10" borderId="0" xfId="0" applyFont="1" applyFill="1" applyAlignment="1">
      <alignment horizontal="right"/>
    </xf>
    <xf numFmtId="164" fontId="5" fillId="10" borderId="0" xfId="0" applyNumberFormat="1" applyFont="1" applyFill="1" applyAlignment="1">
      <alignment horizontal="center"/>
    </xf>
    <xf numFmtId="1" fontId="7" fillId="10" borderId="0" xfId="0" applyNumberFormat="1" applyFont="1" applyFill="1"/>
    <xf numFmtId="0" fontId="5" fillId="10" borderId="0" xfId="0" applyFont="1" applyFill="1" applyAlignment="1">
      <alignment wrapText="1"/>
    </xf>
    <xf numFmtId="0" fontId="5" fillId="8" borderId="0" xfId="0" applyFont="1" applyFill="1"/>
    <xf numFmtId="0" fontId="5" fillId="8" borderId="0" xfId="1" applyFont="1" applyFill="1"/>
    <xf numFmtId="0" fontId="12" fillId="8" borderId="0" xfId="0" applyFont="1" applyFill="1"/>
    <xf numFmtId="14" fontId="5" fillId="8" borderId="0" xfId="0" applyNumberFormat="1" applyFont="1" applyFill="1"/>
    <xf numFmtId="0" fontId="5" fillId="8" borderId="0" xfId="0" applyFont="1" applyFill="1" applyAlignment="1">
      <alignment horizontal="right"/>
    </xf>
    <xf numFmtId="1" fontId="7" fillId="8" borderId="0" xfId="0" applyNumberFormat="1" applyFont="1" applyFill="1"/>
    <xf numFmtId="0" fontId="5" fillId="8" borderId="0" xfId="0" applyFont="1" applyFill="1" applyAlignment="1">
      <alignment wrapText="1"/>
    </xf>
    <xf numFmtId="0" fontId="5" fillId="9" borderId="0" xfId="0" applyFont="1" applyFill="1"/>
    <xf numFmtId="0" fontId="5" fillId="9" borderId="0" xfId="1" applyFont="1" applyFill="1"/>
    <xf numFmtId="0" fontId="12" fillId="9" borderId="0" xfId="0" applyFont="1" applyFill="1"/>
    <xf numFmtId="14" fontId="5" fillId="9" borderId="0" xfId="0" applyNumberFormat="1" applyFont="1" applyFill="1"/>
    <xf numFmtId="164" fontId="5" fillId="9" borderId="0" xfId="0" applyNumberFormat="1" applyFont="1" applyFill="1" applyAlignment="1">
      <alignment horizontal="center"/>
    </xf>
    <xf numFmtId="1" fontId="7" fillId="9" borderId="0" xfId="0" applyNumberFormat="1" applyFont="1" applyFill="1"/>
    <xf numFmtId="0" fontId="7" fillId="9" borderId="0" xfId="0" applyFont="1" applyFill="1"/>
    <xf numFmtId="0" fontId="5" fillId="9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0" fillId="8" borderId="0" xfId="0" applyNumberFormat="1" applyFill="1" applyAlignment="1">
      <alignment horizontal="center"/>
    </xf>
    <xf numFmtId="164" fontId="5" fillId="8" borderId="0" xfId="0" applyNumberFormat="1" applyFont="1" applyFill="1" applyAlignment="1">
      <alignment horizontal="center"/>
    </xf>
    <xf numFmtId="0" fontId="0" fillId="5" borderId="0" xfId="0" applyFill="1"/>
    <xf numFmtId="0" fontId="0" fillId="0" borderId="0" xfId="0" applyAlignment="1">
      <alignment wrapText="1"/>
    </xf>
    <xf numFmtId="0" fontId="5" fillId="0" borderId="0" xfId="0" applyFont="1" applyFill="1" applyBorder="1"/>
    <xf numFmtId="0" fontId="5" fillId="0" borderId="0" xfId="0" applyFont="1" applyFill="1"/>
    <xf numFmtId="0" fontId="0" fillId="0" borderId="0" xfId="0" applyFill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2" fillId="5" borderId="5" xfId="0" applyFont="1" applyFill="1" applyBorder="1" applyAlignment="1">
      <alignment horizontal="justify" vertical="center" wrapText="1"/>
    </xf>
    <xf numFmtId="49" fontId="0" fillId="0" borderId="6" xfId="0" applyNumberFormat="1" applyBorder="1"/>
    <xf numFmtId="0" fontId="2" fillId="6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0" fillId="0" borderId="8" xfId="0" applyBorder="1"/>
    <xf numFmtId="49" fontId="0" fillId="0" borderId="9" xfId="0" applyNumberFormat="1" applyBorder="1"/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0" fillId="5" borderId="0" xfId="0" applyFont="1" applyFill="1" applyAlignment="1">
      <alignment horizontal="right"/>
    </xf>
    <xf numFmtId="0" fontId="17" fillId="0" borderId="0" xfId="0" applyFont="1"/>
    <xf numFmtId="0" fontId="17" fillId="13" borderId="1" xfId="0" applyFont="1" applyFill="1" applyBorder="1" applyAlignment="1">
      <alignment horizontal="left" vertical="top" wrapText="1"/>
    </xf>
    <xf numFmtId="9" fontId="17" fillId="13" borderId="1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Alignment="1">
      <alignment horizontal="center"/>
    </xf>
    <xf numFmtId="0" fontId="13" fillId="12" borderId="10" xfId="0" applyFont="1" applyFill="1" applyBorder="1" applyAlignment="1">
      <alignment horizontal="left" vertical="center" wrapText="1"/>
    </xf>
    <xf numFmtId="0" fontId="13" fillId="12" borderId="17" xfId="0" applyFont="1" applyFill="1" applyBorder="1" applyAlignment="1">
      <alignment horizontal="left" vertical="center" wrapText="1"/>
    </xf>
    <xf numFmtId="14" fontId="16" fillId="0" borderId="17" xfId="0" applyNumberFormat="1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/>
    </xf>
    <xf numFmtId="0" fontId="16" fillId="6" borderId="16" xfId="0" applyFont="1" applyFill="1" applyBorder="1" applyAlignment="1">
      <alignment horizontal="left" vertical="center" wrapText="1"/>
    </xf>
    <xf numFmtId="0" fontId="16" fillId="5" borderId="16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3" fillId="12" borderId="10" xfId="0" applyFont="1" applyFill="1" applyBorder="1" applyAlignment="1">
      <alignment horizontal="left" vertical="center" wrapText="1"/>
    </xf>
    <xf numFmtId="0" fontId="13" fillId="12" borderId="17" xfId="0" applyFont="1" applyFill="1" applyBorder="1" applyAlignment="1">
      <alignment horizontal="left" vertical="center" wrapText="1"/>
    </xf>
    <xf numFmtId="0" fontId="13" fillId="12" borderId="12" xfId="0" applyFont="1" applyFill="1" applyBorder="1" applyAlignment="1">
      <alignment horizontal="left" vertical="center" wrapText="1"/>
    </xf>
    <xf numFmtId="0" fontId="13" fillId="12" borderId="14" xfId="0" applyFont="1" applyFill="1" applyBorder="1" applyAlignment="1">
      <alignment horizontal="left" vertical="center" wrapText="1"/>
    </xf>
    <xf numFmtId="0" fontId="13" fillId="12" borderId="13" xfId="0" applyFont="1" applyFill="1" applyBorder="1" applyAlignment="1">
      <alignment horizontal="left" vertical="center" wrapText="1"/>
    </xf>
    <xf numFmtId="0" fontId="13" fillId="12" borderId="15" xfId="0" applyFont="1" applyFill="1" applyBorder="1" applyAlignment="1">
      <alignment horizontal="left" vertical="center" wrapText="1"/>
    </xf>
    <xf numFmtId="0" fontId="13" fillId="12" borderId="11" xfId="0" applyFont="1" applyFill="1" applyBorder="1" applyAlignment="1">
      <alignment horizontal="left" vertical="center"/>
    </xf>
    <xf numFmtId="0" fontId="13" fillId="12" borderId="16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 wrapText="1"/>
    </xf>
  </cellXfs>
  <cellStyles count="2">
    <cellStyle name="Normaallaad" xfId="0" builtinId="0"/>
    <cellStyle name="Normaallaad 2" xfId="1" xr:uid="{727209DD-52B7-4F2A-BC43-16DFDA66691E}"/>
  </cellStyles>
  <dxfs count="2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757238</xdr:colOff>
      <xdr:row>48</xdr:row>
      <xdr:rowOff>133350</xdr:rowOff>
    </xdr:from>
    <xdr:to>
      <xdr:col>4</xdr:col>
      <xdr:colOff>200025</xdr:colOff>
      <xdr:row>92</xdr:row>
      <xdr:rowOff>85725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C3D1C1E1-E0B0-4379-94E7-B7DBE7607A8D}"/>
            </a:ext>
          </a:extLst>
        </xdr:cNvPr>
        <xdr:cNvPicPr/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05113" y="9505950"/>
          <a:ext cx="5805487" cy="833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zoomScaleNormal="100" workbookViewId="0">
      <pane xSplit="1" topLeftCell="G1" activePane="topRight" state="frozen"/>
      <selection pane="topRight" activeCell="I2" sqref="I2"/>
    </sheetView>
  </sheetViews>
  <sheetFormatPr defaultRowHeight="15" x14ac:dyDescent="0.25"/>
  <cols>
    <col min="1" max="1" width="27.28515625" bestFit="1" customWidth="1"/>
    <col min="2" max="2" width="57.85546875" bestFit="1" customWidth="1"/>
    <col min="3" max="3" width="29.5703125" bestFit="1" customWidth="1"/>
    <col min="4" max="4" width="8" bestFit="1" customWidth="1"/>
    <col min="5" max="5" width="7" bestFit="1" customWidth="1"/>
    <col min="6" max="6" width="13.7109375" bestFit="1" customWidth="1"/>
    <col min="7" max="7" width="11" bestFit="1" customWidth="1"/>
    <col min="8" max="8" width="12.28515625" style="3" bestFit="1" customWidth="1"/>
    <col min="9" max="9" width="12.7109375" style="3" bestFit="1" customWidth="1"/>
    <col min="10" max="10" width="9.85546875" style="1" bestFit="1" customWidth="1"/>
    <col min="11" max="11" width="10.5703125" style="1" bestFit="1" customWidth="1"/>
    <col min="12" max="12" width="13.42578125" style="1" bestFit="1" customWidth="1"/>
    <col min="13" max="13" width="14.140625" bestFit="1" customWidth="1"/>
    <col min="14" max="14" width="14.28515625" bestFit="1" customWidth="1"/>
    <col min="15" max="15" width="8.140625" bestFit="1" customWidth="1"/>
    <col min="16" max="16" width="8" bestFit="1" customWidth="1"/>
    <col min="17" max="17" width="9.28515625" bestFit="1" customWidth="1"/>
    <col min="18" max="18" width="11.5703125" bestFit="1" customWidth="1"/>
    <col min="19" max="19" width="14.42578125" bestFit="1" customWidth="1"/>
    <col min="20" max="20" width="12.42578125" bestFit="1" customWidth="1"/>
    <col min="21" max="21" width="14.28515625" style="3" bestFit="1" customWidth="1"/>
    <col min="22" max="22" width="12.7109375" bestFit="1" customWidth="1"/>
    <col min="23" max="23" width="12.28515625" style="3" bestFit="1" customWidth="1"/>
    <col min="24" max="24" width="9.140625" style="108"/>
    <col min="25" max="25" width="16.5703125" style="108" customWidth="1"/>
    <col min="26" max="31" width="14" style="108" customWidth="1"/>
    <col min="32" max="32" width="21.5703125" style="108" customWidth="1"/>
    <col min="33" max="16384" width="9.140625" style="108"/>
  </cols>
  <sheetData>
    <row r="1" spans="1:31" s="106" customFormat="1" ht="46.5" x14ac:dyDescent="0.35">
      <c r="A1" s="5" t="s">
        <v>0</v>
      </c>
      <c r="B1" s="19" t="s">
        <v>88</v>
      </c>
      <c r="C1" s="19" t="s">
        <v>89</v>
      </c>
      <c r="D1" s="5" t="s">
        <v>11</v>
      </c>
      <c r="E1" s="5" t="s">
        <v>12</v>
      </c>
      <c r="F1" s="5" t="s">
        <v>13</v>
      </c>
      <c r="G1" s="5" t="s">
        <v>87</v>
      </c>
      <c r="H1" s="5" t="s">
        <v>79</v>
      </c>
      <c r="I1" s="5" t="s">
        <v>150</v>
      </c>
      <c r="J1" s="12" t="s">
        <v>86</v>
      </c>
      <c r="K1" s="12" t="s">
        <v>2</v>
      </c>
      <c r="L1" s="12" t="s">
        <v>3</v>
      </c>
      <c r="M1" s="12" t="s">
        <v>29</v>
      </c>
      <c r="N1" s="12" t="s">
        <v>4</v>
      </c>
      <c r="O1" s="12" t="s">
        <v>21</v>
      </c>
      <c r="P1" s="12" t="s">
        <v>1</v>
      </c>
      <c r="Q1" s="20" t="s">
        <v>22</v>
      </c>
      <c r="R1" s="5" t="s">
        <v>85</v>
      </c>
      <c r="S1" s="5" t="s">
        <v>84</v>
      </c>
      <c r="T1" s="5" t="s">
        <v>83</v>
      </c>
      <c r="U1" s="19" t="s">
        <v>149</v>
      </c>
      <c r="V1" s="19" t="s">
        <v>82</v>
      </c>
      <c r="W1" s="19" t="s">
        <v>148</v>
      </c>
      <c r="Y1" s="110" t="s">
        <v>80</v>
      </c>
      <c r="Z1" s="111" t="s">
        <v>81</v>
      </c>
      <c r="AA1" s="111" t="s">
        <v>103</v>
      </c>
      <c r="AB1" s="111" t="s">
        <v>92</v>
      </c>
      <c r="AC1" s="112" t="s">
        <v>101</v>
      </c>
      <c r="AD1" s="112" t="s">
        <v>102</v>
      </c>
      <c r="AE1" s="113" t="s">
        <v>1</v>
      </c>
    </row>
    <row r="2" spans="1:31" s="107" customFormat="1" x14ac:dyDescent="0.25">
      <c r="A2" s="60" t="s">
        <v>32</v>
      </c>
      <c r="B2" s="61" t="s">
        <v>17</v>
      </c>
      <c r="C2" s="60" t="s">
        <v>14</v>
      </c>
      <c r="D2" s="62">
        <v>6438985</v>
      </c>
      <c r="E2" s="60">
        <v>680602</v>
      </c>
      <c r="F2" s="63" t="s">
        <v>33</v>
      </c>
      <c r="G2" s="63">
        <v>43486</v>
      </c>
      <c r="H2" s="65">
        <v>3.6274509803921569</v>
      </c>
      <c r="I2" s="65">
        <v>313411.76470588235</v>
      </c>
      <c r="J2" s="60">
        <v>0.4</v>
      </c>
      <c r="K2" s="122">
        <v>126</v>
      </c>
      <c r="L2" s="60">
        <v>18</v>
      </c>
      <c r="M2" s="60">
        <v>238</v>
      </c>
      <c r="N2" s="60">
        <v>295</v>
      </c>
      <c r="O2" s="60"/>
      <c r="P2" s="122">
        <v>6.98</v>
      </c>
      <c r="Q2" s="60">
        <v>62</v>
      </c>
      <c r="R2" s="64">
        <v>0.14000000000000001</v>
      </c>
      <c r="S2" s="64">
        <v>1.2</v>
      </c>
      <c r="T2" s="66">
        <v>7.3999999999999996E-2</v>
      </c>
      <c r="U2" s="67">
        <v>23192.470588235294</v>
      </c>
      <c r="V2" s="64">
        <v>2.2000000000000002</v>
      </c>
      <c r="W2" s="67">
        <v>689505.8823529412</v>
      </c>
      <c r="Y2" s="114" t="s">
        <v>6</v>
      </c>
      <c r="Z2" s="109" t="s">
        <v>90</v>
      </c>
      <c r="AA2" s="109" t="s">
        <v>104</v>
      </c>
      <c r="AB2" s="109" t="s">
        <v>94</v>
      </c>
      <c r="AC2" s="109" t="s">
        <v>98</v>
      </c>
      <c r="AD2" s="109" t="s">
        <v>96</v>
      </c>
      <c r="AE2" s="115" t="s">
        <v>109</v>
      </c>
    </row>
    <row r="3" spans="1:31" s="1" customFormat="1" x14ac:dyDescent="0.25">
      <c r="A3" s="43" t="s">
        <v>34</v>
      </c>
      <c r="B3" s="50" t="s">
        <v>35</v>
      </c>
      <c r="C3" s="43" t="s">
        <v>36</v>
      </c>
      <c r="D3" s="44">
        <v>6439073</v>
      </c>
      <c r="E3" s="43">
        <v>680387</v>
      </c>
      <c r="F3" s="45" t="s">
        <v>37</v>
      </c>
      <c r="G3" s="45">
        <v>43486</v>
      </c>
      <c r="H3" s="47">
        <v>3.0000000000000001E-3</v>
      </c>
      <c r="I3" s="47">
        <v>259.2</v>
      </c>
      <c r="J3" s="52">
        <v>6.1</v>
      </c>
      <c r="K3" s="104">
        <v>63.9</v>
      </c>
      <c r="L3" s="52">
        <v>7.89</v>
      </c>
      <c r="M3" s="52">
        <v>429</v>
      </c>
      <c r="N3" s="52">
        <v>436.8</v>
      </c>
      <c r="O3" s="52">
        <v>0.33</v>
      </c>
      <c r="P3" s="104">
        <v>7.39</v>
      </c>
      <c r="Q3" s="52">
        <v>9.1999999999999993</v>
      </c>
      <c r="R3" s="49">
        <v>7.5999999999999998E-2</v>
      </c>
      <c r="S3" s="46">
        <v>0.7</v>
      </c>
      <c r="T3" s="49">
        <v>5.2999999999999999E-2</v>
      </c>
      <c r="U3" s="54">
        <v>13.737599999999999</v>
      </c>
      <c r="V3" s="46">
        <v>4.9000000000000004</v>
      </c>
      <c r="W3" s="54">
        <v>1270.08</v>
      </c>
      <c r="Y3" s="116" t="s">
        <v>7</v>
      </c>
      <c r="Z3" s="109" t="s">
        <v>118</v>
      </c>
      <c r="AA3" s="109" t="s">
        <v>105</v>
      </c>
      <c r="AB3" s="109" t="s">
        <v>111</v>
      </c>
      <c r="AC3" s="109" t="s">
        <v>99</v>
      </c>
      <c r="AD3" s="109" t="s">
        <v>97</v>
      </c>
      <c r="AE3" s="115" t="s">
        <v>109</v>
      </c>
    </row>
    <row r="4" spans="1:31" s="1" customFormat="1" x14ac:dyDescent="0.25">
      <c r="A4" s="43" t="s">
        <v>38</v>
      </c>
      <c r="B4" s="50" t="s">
        <v>39</v>
      </c>
      <c r="C4" s="43" t="s">
        <v>40</v>
      </c>
      <c r="D4" s="44">
        <v>6439343</v>
      </c>
      <c r="E4" s="43">
        <v>680305</v>
      </c>
      <c r="F4" s="45" t="s">
        <v>41</v>
      </c>
      <c r="G4" s="45">
        <v>43486</v>
      </c>
      <c r="H4" s="47">
        <v>3.0000000000000005E-3</v>
      </c>
      <c r="I4" s="47">
        <v>259.20000000000005</v>
      </c>
      <c r="J4" s="52">
        <v>3.4</v>
      </c>
      <c r="K4" s="104">
        <v>76.8</v>
      </c>
      <c r="L4" s="52">
        <v>10.130000000000001</v>
      </c>
      <c r="M4" s="52">
        <v>419.7</v>
      </c>
      <c r="N4" s="52">
        <v>464.1</v>
      </c>
      <c r="O4" s="52">
        <v>0.35</v>
      </c>
      <c r="P4" s="104">
        <v>7.69</v>
      </c>
      <c r="Q4" s="52">
        <v>82.1</v>
      </c>
      <c r="R4" s="48">
        <v>1.9E-2</v>
      </c>
      <c r="S4" s="18" t="s">
        <v>59</v>
      </c>
      <c r="T4" s="48">
        <v>3.4000000000000002E-2</v>
      </c>
      <c r="U4" s="54">
        <v>8.8127999999999993</v>
      </c>
      <c r="V4" s="48">
        <v>5.0999999999999996</v>
      </c>
      <c r="W4" s="54">
        <v>1321.92</v>
      </c>
      <c r="Y4" s="117" t="s">
        <v>8</v>
      </c>
      <c r="Z4" s="109" t="s">
        <v>119</v>
      </c>
      <c r="AA4" s="109" t="s">
        <v>106</v>
      </c>
      <c r="AB4" s="109" t="s">
        <v>113</v>
      </c>
      <c r="AC4" s="109" t="s">
        <v>114</v>
      </c>
      <c r="AD4" s="109" t="s">
        <v>116</v>
      </c>
      <c r="AE4" s="115" t="s">
        <v>109</v>
      </c>
    </row>
    <row r="5" spans="1:31" s="107" customFormat="1" x14ac:dyDescent="0.25">
      <c r="A5" s="60" t="s">
        <v>26</v>
      </c>
      <c r="B5" s="68" t="s">
        <v>23</v>
      </c>
      <c r="C5" s="60" t="s">
        <v>27</v>
      </c>
      <c r="D5" s="62">
        <v>6440428</v>
      </c>
      <c r="E5" s="60">
        <v>680624</v>
      </c>
      <c r="F5" s="63" t="s">
        <v>42</v>
      </c>
      <c r="G5" s="63">
        <v>43486</v>
      </c>
      <c r="H5" s="65">
        <v>3.75</v>
      </c>
      <c r="I5" s="65">
        <v>324000</v>
      </c>
      <c r="J5" s="60">
        <v>0.5</v>
      </c>
      <c r="K5" s="122">
        <v>75.099999999999994</v>
      </c>
      <c r="L5" s="60">
        <v>11.8</v>
      </c>
      <c r="M5" s="60">
        <v>239.6</v>
      </c>
      <c r="N5" s="60">
        <v>293.5</v>
      </c>
      <c r="O5" s="60">
        <v>0.21</v>
      </c>
      <c r="P5" s="122">
        <v>7.93</v>
      </c>
      <c r="Q5" s="60">
        <v>105.6</v>
      </c>
      <c r="R5" s="69">
        <v>8.7999999999999995E-2</v>
      </c>
      <c r="S5" s="69">
        <v>0.7</v>
      </c>
      <c r="T5" s="69">
        <v>5.8000000000000003E-2</v>
      </c>
      <c r="U5" s="67">
        <v>18792</v>
      </c>
      <c r="V5" s="69">
        <v>2.4</v>
      </c>
      <c r="W5" s="67">
        <v>777600</v>
      </c>
      <c r="Y5" s="118" t="s">
        <v>9</v>
      </c>
      <c r="Z5" s="109" t="s">
        <v>120</v>
      </c>
      <c r="AA5" s="109" t="s">
        <v>107</v>
      </c>
      <c r="AB5" s="109" t="s">
        <v>112</v>
      </c>
      <c r="AC5" s="109" t="s">
        <v>115</v>
      </c>
      <c r="AD5" s="109" t="s">
        <v>117</v>
      </c>
      <c r="AE5" s="115" t="s">
        <v>109</v>
      </c>
    </row>
    <row r="6" spans="1:31" s="1" customFormat="1" ht="15.75" thickBot="1" x14ac:dyDescent="0.3">
      <c r="A6" s="1" t="s">
        <v>78</v>
      </c>
      <c r="B6" s="6"/>
      <c r="C6" s="8"/>
      <c r="D6" s="2"/>
      <c r="E6" s="8"/>
      <c r="F6" s="9"/>
      <c r="G6" s="9"/>
      <c r="H6" s="7"/>
      <c r="I6" s="7">
        <f>I2/I5</f>
        <v>0.9673202614379085</v>
      </c>
      <c r="J6" s="59"/>
      <c r="K6" s="7">
        <f>K2/K5</f>
        <v>1.6777629826897471</v>
      </c>
      <c r="L6" s="10"/>
      <c r="M6" s="10"/>
      <c r="N6" s="8"/>
      <c r="O6" s="8"/>
      <c r="P6" s="58">
        <f>P2/P5</f>
        <v>0.88020176544766715</v>
      </c>
      <c r="Q6" s="8"/>
      <c r="R6" s="7">
        <f t="shared" ref="R6:W6" si="0">R2/R5</f>
        <v>1.5909090909090911</v>
      </c>
      <c r="S6" s="7">
        <f t="shared" si="0"/>
        <v>1.7142857142857144</v>
      </c>
      <c r="T6" s="7">
        <f t="shared" si="0"/>
        <v>1.2758620689655171</v>
      </c>
      <c r="U6" s="7">
        <f t="shared" si="0"/>
        <v>1.2341672301104349</v>
      </c>
      <c r="V6" s="58">
        <f t="shared" si="0"/>
        <v>0.91666666666666674</v>
      </c>
      <c r="W6" s="7">
        <f t="shared" si="0"/>
        <v>0.88671023965141615</v>
      </c>
      <c r="Y6" s="119" t="s">
        <v>10</v>
      </c>
      <c r="Z6" s="120" t="s">
        <v>91</v>
      </c>
      <c r="AA6" s="120" t="s">
        <v>108</v>
      </c>
      <c r="AB6" s="120" t="s">
        <v>93</v>
      </c>
      <c r="AC6" s="120" t="s">
        <v>100</v>
      </c>
      <c r="AD6" s="120" t="s">
        <v>95</v>
      </c>
      <c r="AE6" s="121" t="s">
        <v>110</v>
      </c>
    </row>
    <row r="7" spans="1:31" x14ac:dyDescent="0.25">
      <c r="A7" s="3"/>
      <c r="B7" s="3"/>
      <c r="C7" s="3"/>
      <c r="D7" s="3"/>
      <c r="E7" s="3"/>
      <c r="F7" s="3"/>
      <c r="G7" s="3"/>
      <c r="K7" s="8"/>
      <c r="M7" s="3"/>
      <c r="N7" s="3"/>
      <c r="O7" s="3"/>
      <c r="P7" s="8"/>
      <c r="Q7" s="3"/>
      <c r="R7" s="3"/>
      <c r="S7" s="3"/>
      <c r="T7" s="3"/>
      <c r="U7" s="55"/>
      <c r="V7" s="3"/>
      <c r="Y7" s="3"/>
      <c r="Z7" s="3"/>
      <c r="AA7" s="3"/>
      <c r="AB7" s="3"/>
      <c r="AC7" s="3"/>
      <c r="AD7" s="3"/>
      <c r="AE7" s="3"/>
    </row>
    <row r="8" spans="1:31" s="107" customFormat="1" x14ac:dyDescent="0.25">
      <c r="A8" s="70" t="s">
        <v>32</v>
      </c>
      <c r="B8" s="71" t="s">
        <v>17</v>
      </c>
      <c r="C8" s="70" t="s">
        <v>14</v>
      </c>
      <c r="D8" s="72">
        <v>6438985</v>
      </c>
      <c r="E8" s="70">
        <v>680602</v>
      </c>
      <c r="F8" s="73" t="s">
        <v>19</v>
      </c>
      <c r="G8" s="73">
        <v>43578</v>
      </c>
      <c r="H8" s="74">
        <v>1.3432835820895521</v>
      </c>
      <c r="I8" s="74">
        <v>116059.70149253731</v>
      </c>
      <c r="J8" s="70">
        <v>12.5</v>
      </c>
      <c r="K8" s="122">
        <v>96</v>
      </c>
      <c r="L8" s="70">
        <v>10.3</v>
      </c>
      <c r="M8" s="70">
        <v>182.1</v>
      </c>
      <c r="N8" s="70">
        <v>150</v>
      </c>
      <c r="O8" s="70"/>
      <c r="P8" s="122">
        <v>8.6</v>
      </c>
      <c r="Q8" s="70"/>
      <c r="R8" s="53">
        <v>3.2000000000000001E-2</v>
      </c>
      <c r="S8" s="53">
        <v>1.3</v>
      </c>
      <c r="T8" s="53">
        <v>8.5999999999999993E-2</v>
      </c>
      <c r="U8" s="75">
        <v>9981.1343283582082</v>
      </c>
      <c r="V8" s="53">
        <v>1.9</v>
      </c>
      <c r="W8" s="75">
        <v>220513.43283582089</v>
      </c>
    </row>
    <row r="9" spans="1:31" s="1" customFormat="1" x14ac:dyDescent="0.25">
      <c r="A9" s="22" t="s">
        <v>43</v>
      </c>
      <c r="B9" s="21" t="s">
        <v>44</v>
      </c>
      <c r="C9" s="22" t="s">
        <v>36</v>
      </c>
      <c r="D9" s="13">
        <v>6439094</v>
      </c>
      <c r="E9" s="22">
        <v>680415</v>
      </c>
      <c r="F9" s="23" t="s">
        <v>45</v>
      </c>
      <c r="G9" s="23">
        <v>43578</v>
      </c>
      <c r="H9" s="25">
        <v>6.8571428571428577E-3</v>
      </c>
      <c r="I9" s="25">
        <v>592.45714285714291</v>
      </c>
      <c r="J9" s="14">
        <v>11.1</v>
      </c>
      <c r="K9" s="104">
        <v>91.8</v>
      </c>
      <c r="L9" s="14">
        <v>10.08</v>
      </c>
      <c r="M9" s="14">
        <v>631</v>
      </c>
      <c r="N9" s="14">
        <v>556</v>
      </c>
      <c r="O9" s="14"/>
      <c r="P9" s="104">
        <v>7.4</v>
      </c>
      <c r="Q9" s="14"/>
      <c r="R9" s="24">
        <v>2.1999999999999999E-2</v>
      </c>
      <c r="S9" s="24">
        <v>0.7</v>
      </c>
      <c r="T9" s="24">
        <v>5.3999999999999999E-2</v>
      </c>
      <c r="U9" s="26">
        <v>31.992685714285717</v>
      </c>
      <c r="V9" s="24">
        <v>5.2</v>
      </c>
      <c r="W9" s="26">
        <v>3080.7771428571432</v>
      </c>
    </row>
    <row r="10" spans="1:31" s="1" customFormat="1" x14ac:dyDescent="0.25">
      <c r="A10" s="22" t="s">
        <v>46</v>
      </c>
      <c r="B10" s="21" t="s">
        <v>47</v>
      </c>
      <c r="C10" s="22" t="s">
        <v>40</v>
      </c>
      <c r="D10" s="13">
        <v>6439201</v>
      </c>
      <c r="E10" s="22">
        <v>680375</v>
      </c>
      <c r="F10" s="23" t="s">
        <v>48</v>
      </c>
      <c r="G10" s="23">
        <v>43578</v>
      </c>
      <c r="H10" s="25">
        <v>1.6326530612244899E-3</v>
      </c>
      <c r="I10" s="25">
        <v>141.06122448979593</v>
      </c>
      <c r="J10" s="14">
        <v>12.2</v>
      </c>
      <c r="K10" s="104">
        <v>86.9</v>
      </c>
      <c r="L10" s="14">
        <v>9.2799999999999994</v>
      </c>
      <c r="M10" s="14">
        <v>332</v>
      </c>
      <c r="N10" s="14">
        <v>270.5</v>
      </c>
      <c r="O10" s="14"/>
      <c r="P10" s="104">
        <v>7.74</v>
      </c>
      <c r="Q10" s="14"/>
      <c r="R10" s="24">
        <v>1.6E-2</v>
      </c>
      <c r="S10" s="24">
        <v>0.9</v>
      </c>
      <c r="T10" s="24">
        <v>5.6000000000000001E-2</v>
      </c>
      <c r="U10" s="26">
        <v>7.8994285714285724</v>
      </c>
      <c r="V10" s="24">
        <v>2.4</v>
      </c>
      <c r="W10" s="26">
        <v>338.54693877551023</v>
      </c>
    </row>
    <row r="11" spans="1:31" s="1" customFormat="1" x14ac:dyDescent="0.25">
      <c r="A11" s="22" t="s">
        <v>38</v>
      </c>
      <c r="B11" s="21" t="s">
        <v>49</v>
      </c>
      <c r="C11" s="22" t="s">
        <v>50</v>
      </c>
      <c r="D11" s="13">
        <v>6439347</v>
      </c>
      <c r="E11" s="22">
        <v>680380</v>
      </c>
      <c r="F11" s="23" t="s">
        <v>51</v>
      </c>
      <c r="G11" s="23">
        <v>43578</v>
      </c>
      <c r="H11" s="25">
        <v>2.1666666666666666E-3</v>
      </c>
      <c r="I11" s="25">
        <v>187.2</v>
      </c>
      <c r="J11" s="14">
        <v>12.2</v>
      </c>
      <c r="K11" s="104">
        <v>95.9</v>
      </c>
      <c r="L11" s="14">
        <v>10.27</v>
      </c>
      <c r="M11" s="14">
        <v>257.3</v>
      </c>
      <c r="N11" s="14">
        <v>221.9</v>
      </c>
      <c r="O11" s="14"/>
      <c r="P11" s="104">
        <v>8.2100000000000009</v>
      </c>
      <c r="Q11" s="14"/>
      <c r="R11" s="18" t="s">
        <v>5</v>
      </c>
      <c r="S11" s="24">
        <v>1.2</v>
      </c>
      <c r="T11" s="24">
        <v>4.3999999999999997E-2</v>
      </c>
      <c r="U11" s="26">
        <v>8.2367999999999988</v>
      </c>
      <c r="V11" s="24">
        <v>4.9000000000000004</v>
      </c>
      <c r="W11" s="26">
        <v>917.28</v>
      </c>
    </row>
    <row r="12" spans="1:31" s="107" customFormat="1" x14ac:dyDescent="0.25">
      <c r="A12" s="70" t="s">
        <v>26</v>
      </c>
      <c r="B12" s="76" t="s">
        <v>23</v>
      </c>
      <c r="C12" s="70" t="s">
        <v>27</v>
      </c>
      <c r="D12" s="72">
        <v>6440428</v>
      </c>
      <c r="E12" s="70">
        <v>680624</v>
      </c>
      <c r="F12" s="73" t="s">
        <v>28</v>
      </c>
      <c r="G12" s="73">
        <v>43578</v>
      </c>
      <c r="H12" s="74">
        <v>2.6999999999999997</v>
      </c>
      <c r="I12" s="74">
        <v>233279.99999999997</v>
      </c>
      <c r="J12" s="70">
        <v>14.5</v>
      </c>
      <c r="K12" s="122">
        <v>130.4</v>
      </c>
      <c r="L12" s="70">
        <v>13.35</v>
      </c>
      <c r="M12" s="70">
        <v>351.8</v>
      </c>
      <c r="N12" s="70">
        <v>285.60000000000002</v>
      </c>
      <c r="O12" s="70"/>
      <c r="P12" s="122">
        <v>8.86</v>
      </c>
      <c r="Q12" s="70"/>
      <c r="R12" s="53">
        <v>1.7999999999999999E-2</v>
      </c>
      <c r="S12" s="53">
        <v>3.4</v>
      </c>
      <c r="T12" s="53">
        <v>8.3000000000000004E-2</v>
      </c>
      <c r="U12" s="75">
        <v>19362.239999999998</v>
      </c>
      <c r="V12" s="53">
        <v>1.9</v>
      </c>
      <c r="W12" s="75">
        <v>443231.99999999994</v>
      </c>
    </row>
    <row r="13" spans="1:31" s="1" customFormat="1" x14ac:dyDescent="0.25">
      <c r="A13" s="1" t="s">
        <v>78</v>
      </c>
      <c r="B13" s="6"/>
      <c r="C13" s="8"/>
      <c r="D13" s="2"/>
      <c r="E13" s="8"/>
      <c r="F13" s="9"/>
      <c r="G13" s="9"/>
      <c r="H13" s="7"/>
      <c r="I13" s="7">
        <f t="shared" ref="I13" si="1">I8/I12</f>
        <v>0.49751243781094528</v>
      </c>
      <c r="J13" s="59"/>
      <c r="K13" s="58">
        <f t="shared" ref="K13" si="2">K8/K12</f>
        <v>0.73619631901840488</v>
      </c>
      <c r="L13" s="10"/>
      <c r="M13" s="10"/>
      <c r="N13" s="8"/>
      <c r="O13" s="8"/>
      <c r="P13" s="58">
        <f t="shared" ref="P13:U13" si="3">P8/P12</f>
        <v>0.97065462753950338</v>
      </c>
      <c r="Q13" s="8"/>
      <c r="R13" s="7">
        <f t="shared" si="3"/>
        <v>1.7777777777777779</v>
      </c>
      <c r="S13" s="58">
        <f t="shared" si="3"/>
        <v>0.38235294117647062</v>
      </c>
      <c r="T13" s="7">
        <f t="shared" si="3"/>
        <v>1.0361445783132528</v>
      </c>
      <c r="U13" s="7">
        <f t="shared" si="3"/>
        <v>0.51549481508122041</v>
      </c>
      <c r="V13" s="7">
        <f>V8/V12</f>
        <v>1</v>
      </c>
      <c r="W13" s="7">
        <f>W8/W12</f>
        <v>0.49751243781094534</v>
      </c>
    </row>
    <row r="14" spans="1:31" x14ac:dyDescent="0.25">
      <c r="A14" s="3"/>
      <c r="B14" s="3"/>
      <c r="C14" s="3"/>
      <c r="D14" s="3"/>
      <c r="E14" s="3"/>
      <c r="F14" s="3"/>
      <c r="G14" s="3"/>
      <c r="K14" s="8"/>
      <c r="M14" s="3"/>
      <c r="N14" s="3"/>
      <c r="O14" s="3"/>
      <c r="P14" s="8"/>
      <c r="Q14" s="3"/>
      <c r="R14" s="3"/>
      <c r="S14" s="3"/>
      <c r="T14" s="3"/>
      <c r="U14" s="55"/>
      <c r="V14" s="3"/>
    </row>
    <row r="15" spans="1:31" s="107" customFormat="1" x14ac:dyDescent="0.25">
      <c r="A15" s="77" t="s">
        <v>32</v>
      </c>
      <c r="B15" s="78" t="s">
        <v>17</v>
      </c>
      <c r="C15" s="77" t="s">
        <v>52</v>
      </c>
      <c r="D15" s="79">
        <v>6438985</v>
      </c>
      <c r="E15" s="77">
        <v>680602</v>
      </c>
      <c r="F15" s="80" t="s">
        <v>53</v>
      </c>
      <c r="G15" s="80">
        <v>43668</v>
      </c>
      <c r="H15" s="82">
        <v>1.7</v>
      </c>
      <c r="I15" s="82">
        <v>146880</v>
      </c>
      <c r="J15" s="81">
        <v>14.9</v>
      </c>
      <c r="K15" s="123">
        <v>91.3</v>
      </c>
      <c r="L15" s="81">
        <v>9.2100000000000009</v>
      </c>
      <c r="M15" s="81">
        <v>375</v>
      </c>
      <c r="N15" s="77">
        <v>302</v>
      </c>
      <c r="O15" s="77"/>
      <c r="P15" s="122">
        <v>8.6999999999999993</v>
      </c>
      <c r="Q15" s="77">
        <v>124.9</v>
      </c>
      <c r="R15" s="81">
        <v>2.1000000000000001E-2</v>
      </c>
      <c r="S15" s="81">
        <v>0.8</v>
      </c>
      <c r="T15" s="81">
        <v>6.6000000000000003E-2</v>
      </c>
      <c r="U15" s="83">
        <v>9694.08</v>
      </c>
      <c r="V15" s="81">
        <v>1.5</v>
      </c>
      <c r="W15" s="83">
        <v>220320</v>
      </c>
    </row>
    <row r="16" spans="1:31" s="1" customFormat="1" x14ac:dyDescent="0.25">
      <c r="A16" s="37" t="s">
        <v>54</v>
      </c>
      <c r="B16" s="42" t="s">
        <v>44</v>
      </c>
      <c r="C16" s="37" t="s">
        <v>55</v>
      </c>
      <c r="D16" s="38">
        <v>6439094</v>
      </c>
      <c r="E16" s="37">
        <v>680415</v>
      </c>
      <c r="F16" s="39" t="s">
        <v>56</v>
      </c>
      <c r="G16" s="39">
        <v>43668</v>
      </c>
      <c r="H16" s="41">
        <v>0.01</v>
      </c>
      <c r="I16" s="41">
        <v>864</v>
      </c>
      <c r="J16" s="40">
        <v>10.9</v>
      </c>
      <c r="K16" s="124">
        <v>72.2</v>
      </c>
      <c r="L16" s="40">
        <v>7.95</v>
      </c>
      <c r="M16" s="40">
        <v>590</v>
      </c>
      <c r="N16" s="37">
        <v>523.9</v>
      </c>
      <c r="O16" s="37"/>
      <c r="P16" s="18">
        <v>8.89</v>
      </c>
      <c r="Q16" s="37">
        <v>-0.8</v>
      </c>
      <c r="R16" s="40">
        <v>0.38</v>
      </c>
      <c r="S16" s="40">
        <v>1.2</v>
      </c>
      <c r="T16" s="40">
        <v>5.2999999999999999E-2</v>
      </c>
      <c r="U16" s="56">
        <v>45.792000000000002</v>
      </c>
      <c r="V16" s="40">
        <v>5.8</v>
      </c>
      <c r="W16" s="56">
        <v>5011.2</v>
      </c>
    </row>
    <row r="17" spans="1:23" s="1" customFormat="1" x14ac:dyDescent="0.25">
      <c r="A17" s="37" t="s">
        <v>38</v>
      </c>
      <c r="B17" s="42" t="s">
        <v>49</v>
      </c>
      <c r="C17" s="37" t="s">
        <v>57</v>
      </c>
      <c r="D17" s="38">
        <v>6439347</v>
      </c>
      <c r="E17" s="37">
        <v>680380</v>
      </c>
      <c r="F17" s="39" t="s">
        <v>58</v>
      </c>
      <c r="G17" s="39">
        <v>43668</v>
      </c>
      <c r="H17" s="41">
        <v>7.7000000000000002E-3</v>
      </c>
      <c r="I17" s="41">
        <v>665.28</v>
      </c>
      <c r="J17" s="40">
        <v>11.5</v>
      </c>
      <c r="K17" s="124">
        <v>73.2</v>
      </c>
      <c r="L17" s="40">
        <v>7.95</v>
      </c>
      <c r="M17" s="40">
        <v>521</v>
      </c>
      <c r="N17" s="37">
        <v>455.6</v>
      </c>
      <c r="O17" s="37"/>
      <c r="P17" s="18">
        <v>8.6999999999999993</v>
      </c>
      <c r="Q17" s="37">
        <v>-1.2</v>
      </c>
      <c r="R17" s="40">
        <v>3.2000000000000001E-2</v>
      </c>
      <c r="S17" s="18" t="s">
        <v>59</v>
      </c>
      <c r="T17" s="40">
        <v>0.05</v>
      </c>
      <c r="U17" s="56">
        <v>33.264000000000003</v>
      </c>
      <c r="V17" s="40">
        <v>3.7</v>
      </c>
      <c r="W17" s="56">
        <v>2461.5360000000001</v>
      </c>
    </row>
    <row r="18" spans="1:23" s="107" customFormat="1" x14ac:dyDescent="0.25">
      <c r="A18" s="77" t="s">
        <v>26</v>
      </c>
      <c r="B18" s="84" t="s">
        <v>23</v>
      </c>
      <c r="C18" s="77" t="s">
        <v>60</v>
      </c>
      <c r="D18" s="79">
        <v>6440428</v>
      </c>
      <c r="E18" s="77">
        <v>680624</v>
      </c>
      <c r="F18" s="80" t="s">
        <v>61</v>
      </c>
      <c r="G18" s="80">
        <v>43668</v>
      </c>
      <c r="H18" s="82">
        <v>0.51</v>
      </c>
      <c r="I18" s="82">
        <v>44064</v>
      </c>
      <c r="J18" s="81">
        <v>19</v>
      </c>
      <c r="K18" s="123">
        <v>102</v>
      </c>
      <c r="L18" s="81">
        <v>9.48</v>
      </c>
      <c r="M18" s="81">
        <v>381</v>
      </c>
      <c r="N18" s="77">
        <v>279</v>
      </c>
      <c r="O18" s="77"/>
      <c r="P18" s="122">
        <v>8.8800000000000008</v>
      </c>
      <c r="Q18" s="77">
        <v>74.900000000000006</v>
      </c>
      <c r="R18" s="81">
        <v>2.4E-2</v>
      </c>
      <c r="S18" s="81">
        <v>5.0999999999999996</v>
      </c>
      <c r="T18" s="81">
        <v>8.5000000000000006E-2</v>
      </c>
      <c r="U18" s="83">
        <v>3745.44</v>
      </c>
      <c r="V18" s="81">
        <v>0.84</v>
      </c>
      <c r="W18" s="83">
        <v>37013.760000000002</v>
      </c>
    </row>
    <row r="19" spans="1:23" s="1" customFormat="1" x14ac:dyDescent="0.25">
      <c r="A19" s="1" t="s">
        <v>78</v>
      </c>
      <c r="B19" s="6"/>
      <c r="C19" s="8"/>
      <c r="D19" s="2"/>
      <c r="E19" s="8"/>
      <c r="F19" s="9"/>
      <c r="G19" s="9"/>
      <c r="H19" s="7"/>
      <c r="I19" s="7">
        <f>I15/I18</f>
        <v>3.3333333333333335</v>
      </c>
      <c r="J19" s="59"/>
      <c r="K19" s="58">
        <f>K15/K18</f>
        <v>0.8950980392156862</v>
      </c>
      <c r="L19" s="10"/>
      <c r="M19" s="10"/>
      <c r="N19" s="8"/>
      <c r="O19" s="8"/>
      <c r="P19" s="58">
        <f>P15/P18</f>
        <v>0.9797297297297296</v>
      </c>
      <c r="Q19" s="8"/>
      <c r="R19" s="58">
        <f>R15/R18</f>
        <v>0.875</v>
      </c>
      <c r="S19" s="58">
        <f t="shared" ref="S19:W19" si="4">S15/S18</f>
        <v>0.15686274509803924</v>
      </c>
      <c r="T19" s="58">
        <f t="shared" si="4"/>
        <v>0.77647058823529413</v>
      </c>
      <c r="U19" s="7">
        <f t="shared" si="4"/>
        <v>2.5882352941176472</v>
      </c>
      <c r="V19" s="7">
        <f t="shared" si="4"/>
        <v>1.7857142857142858</v>
      </c>
      <c r="W19" s="7">
        <f t="shared" si="4"/>
        <v>5.9523809523809517</v>
      </c>
    </row>
    <row r="20" spans="1:23" s="1" customFormat="1" x14ac:dyDescent="0.25">
      <c r="B20" s="6"/>
      <c r="C20" s="8"/>
      <c r="D20" s="2"/>
      <c r="E20" s="8"/>
      <c r="F20" s="9"/>
      <c r="G20" s="9"/>
      <c r="H20" s="11"/>
      <c r="I20" s="11"/>
      <c r="J20" s="10"/>
      <c r="K20" s="8"/>
      <c r="L20" s="10"/>
      <c r="M20" s="10"/>
      <c r="N20" s="8"/>
      <c r="O20" s="8"/>
      <c r="P20" s="8"/>
      <c r="Q20" s="8"/>
      <c r="R20" s="8"/>
      <c r="S20" s="8"/>
      <c r="T20" s="8"/>
      <c r="U20" s="57"/>
      <c r="V20" s="8"/>
      <c r="W20" s="8"/>
    </row>
    <row r="21" spans="1:23" s="107" customFormat="1" x14ac:dyDescent="0.25">
      <c r="A21" s="85" t="s">
        <v>32</v>
      </c>
      <c r="B21" s="86" t="s">
        <v>17</v>
      </c>
      <c r="C21" s="85" t="s">
        <v>16</v>
      </c>
      <c r="D21" s="87">
        <v>6438985</v>
      </c>
      <c r="E21" s="85">
        <v>680602</v>
      </c>
      <c r="F21" s="88" t="s">
        <v>18</v>
      </c>
      <c r="G21" s="88">
        <v>43761</v>
      </c>
      <c r="H21" s="103">
        <v>1.335941605839416</v>
      </c>
      <c r="I21" s="103">
        <v>115425.35474452554</v>
      </c>
      <c r="J21" s="85">
        <v>9</v>
      </c>
      <c r="K21" s="122">
        <v>80.3</v>
      </c>
      <c r="L21" s="85">
        <v>9.3000000000000007</v>
      </c>
      <c r="M21" s="85">
        <v>273.7</v>
      </c>
      <c r="N21" s="85">
        <v>257</v>
      </c>
      <c r="O21" s="85"/>
      <c r="P21" s="122">
        <v>7.8</v>
      </c>
      <c r="Q21" s="85">
        <v>-37.299999999999997</v>
      </c>
      <c r="R21" s="85"/>
      <c r="S21" s="85"/>
      <c r="T21" s="89">
        <v>7.0999999999999994E-2</v>
      </c>
      <c r="U21" s="90">
        <v>8195.2001868613133</v>
      </c>
      <c r="V21" s="89">
        <v>2.2999999999999998</v>
      </c>
      <c r="W21" s="90">
        <v>265478.3159124087</v>
      </c>
    </row>
    <row r="22" spans="1:23" s="1" customFormat="1" x14ac:dyDescent="0.25">
      <c r="A22" s="28" t="s">
        <v>43</v>
      </c>
      <c r="B22" s="27" t="s">
        <v>44</v>
      </c>
      <c r="C22" s="28" t="s">
        <v>62</v>
      </c>
      <c r="D22" s="15">
        <v>6439094</v>
      </c>
      <c r="E22" s="28">
        <v>680415</v>
      </c>
      <c r="F22" s="29" t="s">
        <v>63</v>
      </c>
      <c r="G22" s="29">
        <v>43761</v>
      </c>
      <c r="H22" s="102">
        <v>1E-3</v>
      </c>
      <c r="I22" s="102">
        <v>86.4</v>
      </c>
      <c r="J22" s="16">
        <v>9</v>
      </c>
      <c r="K22" s="104">
        <v>77</v>
      </c>
      <c r="L22" s="16">
        <v>9.1</v>
      </c>
      <c r="M22" s="16">
        <v>513</v>
      </c>
      <c r="N22" s="16">
        <v>481</v>
      </c>
      <c r="O22" s="16">
        <v>0.36</v>
      </c>
      <c r="P22" s="104">
        <v>7.8</v>
      </c>
      <c r="Q22" s="16">
        <v>-35.200000000000003</v>
      </c>
      <c r="R22" s="28"/>
      <c r="S22" s="28"/>
      <c r="T22" s="30">
        <v>5.3999999999999999E-2</v>
      </c>
      <c r="U22" s="31">
        <v>4.6656000000000004</v>
      </c>
      <c r="V22" s="30">
        <v>6.8</v>
      </c>
      <c r="W22" s="31">
        <v>587.52</v>
      </c>
    </row>
    <row r="23" spans="1:23" s="1" customFormat="1" x14ac:dyDescent="0.25">
      <c r="A23" s="28" t="s">
        <v>38</v>
      </c>
      <c r="B23" s="27" t="s">
        <v>49</v>
      </c>
      <c r="C23" s="28" t="s">
        <v>64</v>
      </c>
      <c r="D23" s="15">
        <v>6439347</v>
      </c>
      <c r="E23" s="28">
        <v>680380</v>
      </c>
      <c r="F23" s="29" t="s">
        <v>65</v>
      </c>
      <c r="G23" s="29">
        <v>43761</v>
      </c>
      <c r="H23" s="102">
        <v>1.5E-3</v>
      </c>
      <c r="I23" s="102">
        <v>129.6</v>
      </c>
      <c r="J23" s="16">
        <v>8.8000000000000007</v>
      </c>
      <c r="K23" s="104">
        <v>73.7</v>
      </c>
      <c r="L23" s="16">
        <v>8.4</v>
      </c>
      <c r="M23" s="16">
        <v>436.8</v>
      </c>
      <c r="N23" s="16">
        <v>411.5</v>
      </c>
      <c r="O23" s="16">
        <v>0.31</v>
      </c>
      <c r="P23" s="104">
        <v>7.8</v>
      </c>
      <c r="Q23" s="16">
        <v>-76.5</v>
      </c>
      <c r="R23" s="28"/>
      <c r="S23" s="28"/>
      <c r="T23" s="30">
        <v>4.3999999999999997E-2</v>
      </c>
      <c r="U23" s="31">
        <v>5.702399999999999</v>
      </c>
      <c r="V23" s="30">
        <v>2.2999999999999998</v>
      </c>
      <c r="W23" s="31">
        <v>298.08</v>
      </c>
    </row>
    <row r="24" spans="1:23" s="107" customFormat="1" x14ac:dyDescent="0.25">
      <c r="A24" s="85" t="s">
        <v>26</v>
      </c>
      <c r="B24" s="91" t="s">
        <v>23</v>
      </c>
      <c r="C24" s="85" t="s">
        <v>30</v>
      </c>
      <c r="D24" s="87">
        <v>6440428</v>
      </c>
      <c r="E24" s="85">
        <v>680624</v>
      </c>
      <c r="F24" s="88" t="s">
        <v>31</v>
      </c>
      <c r="G24" s="88">
        <v>43761</v>
      </c>
      <c r="H24" s="103">
        <v>1.7964912280701755</v>
      </c>
      <c r="I24" s="103">
        <v>155216.84210526317</v>
      </c>
      <c r="J24" s="85">
        <v>9.4</v>
      </c>
      <c r="K24" s="122">
        <v>71.400000000000006</v>
      </c>
      <c r="L24" s="85">
        <v>8.1999999999999993</v>
      </c>
      <c r="M24" s="85">
        <v>269.39999999999998</v>
      </c>
      <c r="N24" s="85">
        <v>249.6</v>
      </c>
      <c r="O24" s="85">
        <v>0.19</v>
      </c>
      <c r="P24" s="122">
        <v>7.9</v>
      </c>
      <c r="Q24" s="85">
        <v>3.6</v>
      </c>
      <c r="R24" s="85"/>
      <c r="S24" s="85"/>
      <c r="T24" s="89">
        <v>6.5000000000000002E-2</v>
      </c>
      <c r="U24" s="90">
        <v>10089.094736842108</v>
      </c>
      <c r="V24" s="89">
        <v>2.6</v>
      </c>
      <c r="W24" s="90">
        <v>403563.78947368427</v>
      </c>
    </row>
    <row r="25" spans="1:23" s="1" customFormat="1" x14ac:dyDescent="0.25">
      <c r="A25" s="1" t="s">
        <v>78</v>
      </c>
      <c r="B25" s="6"/>
      <c r="C25" s="8"/>
      <c r="D25" s="2"/>
      <c r="E25" s="8"/>
      <c r="F25" s="9"/>
      <c r="G25" s="9"/>
      <c r="H25" s="7"/>
      <c r="I25" s="7">
        <f>I21/I24</f>
        <v>0.74363937043795603</v>
      </c>
      <c r="J25" s="8"/>
      <c r="K25" s="7">
        <f>K21/K24</f>
        <v>1.1246498599439774</v>
      </c>
      <c r="L25" s="8"/>
      <c r="M25" s="8"/>
      <c r="N25" s="8"/>
      <c r="O25" s="8"/>
      <c r="P25" s="58">
        <f>P21/P24</f>
        <v>0.98734177215189867</v>
      </c>
      <c r="Q25" s="8"/>
      <c r="R25" s="8"/>
      <c r="S25" s="8"/>
      <c r="T25" s="4">
        <f>T21/T24</f>
        <v>1.0923076923076922</v>
      </c>
      <c r="U25" s="58">
        <f>U21/U24</f>
        <v>0.8122830046322288</v>
      </c>
      <c r="V25" s="4">
        <f>V21/V24</f>
        <v>0.88461538461538447</v>
      </c>
      <c r="W25" s="58">
        <f>W21/W24</f>
        <v>0.65783482769511481</v>
      </c>
    </row>
    <row r="26" spans="1:23" s="1" customFormat="1" x14ac:dyDescent="0.25">
      <c r="B26" s="6"/>
      <c r="C26" s="8"/>
      <c r="D26" s="2"/>
      <c r="E26" s="8"/>
      <c r="F26" s="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7"/>
      <c r="V26" s="8"/>
      <c r="W26" s="8"/>
    </row>
    <row r="27" spans="1:23" s="107" customFormat="1" x14ac:dyDescent="0.25">
      <c r="A27" s="92" t="s">
        <v>32</v>
      </c>
      <c r="B27" s="93" t="s">
        <v>17</v>
      </c>
      <c r="C27" s="92" t="s">
        <v>15</v>
      </c>
      <c r="D27" s="94">
        <v>6438985</v>
      </c>
      <c r="E27" s="92">
        <v>680602</v>
      </c>
      <c r="F27" s="95" t="s">
        <v>20</v>
      </c>
      <c r="G27" s="95">
        <v>43783</v>
      </c>
      <c r="H27" s="96">
        <v>3.501176470588236</v>
      </c>
      <c r="I27" s="96">
        <v>302501.64705882361</v>
      </c>
      <c r="J27" s="92">
        <v>6.2</v>
      </c>
      <c r="K27" s="122">
        <v>86.2</v>
      </c>
      <c r="L27" s="92">
        <v>10.59</v>
      </c>
      <c r="M27" s="92">
        <v>194.6</v>
      </c>
      <c r="N27" s="92">
        <v>196.95</v>
      </c>
      <c r="O27" s="92">
        <v>0.15</v>
      </c>
      <c r="P27" s="122">
        <v>7.75</v>
      </c>
      <c r="Q27" s="92">
        <v>38.4</v>
      </c>
      <c r="R27" s="92">
        <v>6.2E-2</v>
      </c>
      <c r="S27" s="92">
        <v>1.9</v>
      </c>
      <c r="T27" s="92">
        <v>8.1000000000000003E-2</v>
      </c>
      <c r="U27" s="97">
        <v>24502.633411764713</v>
      </c>
      <c r="V27" s="98">
        <v>3</v>
      </c>
      <c r="W27" s="97">
        <v>907504.94117647083</v>
      </c>
    </row>
    <row r="28" spans="1:23" s="1" customFormat="1" x14ac:dyDescent="0.25">
      <c r="A28" s="33" t="s">
        <v>66</v>
      </c>
      <c r="B28" s="32" t="s">
        <v>67</v>
      </c>
      <c r="C28" s="33" t="s">
        <v>68</v>
      </c>
      <c r="D28" s="33">
        <v>6440426</v>
      </c>
      <c r="E28" s="33">
        <v>680633</v>
      </c>
      <c r="F28" s="34" t="s">
        <v>69</v>
      </c>
      <c r="G28" s="34">
        <v>43783</v>
      </c>
      <c r="H28" s="35">
        <v>4.1666666666666665E-5</v>
      </c>
      <c r="I28" s="35">
        <v>3.6</v>
      </c>
      <c r="J28" s="33">
        <v>7.8</v>
      </c>
      <c r="K28" s="33">
        <v>29.7</v>
      </c>
      <c r="L28" s="33">
        <v>3.75</v>
      </c>
      <c r="M28" s="33">
        <v>396</v>
      </c>
      <c r="N28" s="33">
        <v>383.5</v>
      </c>
      <c r="O28" s="33">
        <v>0.28999999999999998</v>
      </c>
      <c r="P28" s="18">
        <v>7.35</v>
      </c>
      <c r="Q28" s="33">
        <v>-31.8</v>
      </c>
      <c r="R28" s="33">
        <v>0.13</v>
      </c>
      <c r="S28" s="33">
        <v>0.8</v>
      </c>
      <c r="T28" s="33">
        <v>0.32</v>
      </c>
      <c r="U28" s="36">
        <v>1.1520000000000001</v>
      </c>
      <c r="V28" s="33">
        <v>0.68</v>
      </c>
      <c r="W28" s="36">
        <v>2.4480000000000004</v>
      </c>
    </row>
    <row r="29" spans="1:23" s="1" customFormat="1" x14ac:dyDescent="0.25">
      <c r="A29" s="33" t="s">
        <v>43</v>
      </c>
      <c r="B29" s="32" t="s">
        <v>44</v>
      </c>
      <c r="C29" s="33" t="s">
        <v>55</v>
      </c>
      <c r="D29" s="17">
        <v>6439094</v>
      </c>
      <c r="E29" s="33">
        <v>680415</v>
      </c>
      <c r="F29" s="34" t="s">
        <v>70</v>
      </c>
      <c r="G29" s="34">
        <v>43783</v>
      </c>
      <c r="H29" s="35">
        <v>2.4999999999999996E-3</v>
      </c>
      <c r="I29" s="35">
        <v>215.99999999999997</v>
      </c>
      <c r="J29" s="33">
        <v>8.5</v>
      </c>
      <c r="K29" s="33">
        <v>59</v>
      </c>
      <c r="L29" s="33">
        <v>6.81</v>
      </c>
      <c r="M29" s="33">
        <v>498.5</v>
      </c>
      <c r="N29" s="33">
        <v>471.9</v>
      </c>
      <c r="O29" s="33">
        <v>0.36</v>
      </c>
      <c r="P29" s="18">
        <v>7.73</v>
      </c>
      <c r="Q29" s="33">
        <v>-7.8</v>
      </c>
      <c r="R29" s="33">
        <v>4.1000000000000002E-2</v>
      </c>
      <c r="S29" s="33">
        <v>1.2</v>
      </c>
      <c r="T29" s="33">
        <v>6.5000000000000002E-2</v>
      </c>
      <c r="U29" s="36">
        <v>14.04</v>
      </c>
      <c r="V29" s="33">
        <v>4.9000000000000004</v>
      </c>
      <c r="W29" s="36">
        <v>1058.3999999999999</v>
      </c>
    </row>
    <row r="30" spans="1:23" s="1" customFormat="1" x14ac:dyDescent="0.25">
      <c r="A30" s="33" t="s">
        <v>46</v>
      </c>
      <c r="B30" s="32" t="s">
        <v>47</v>
      </c>
      <c r="C30" s="33" t="s">
        <v>71</v>
      </c>
      <c r="D30" s="17">
        <v>6439201</v>
      </c>
      <c r="E30" s="33">
        <v>680375</v>
      </c>
      <c r="F30" s="34" t="s">
        <v>72</v>
      </c>
      <c r="G30" s="34">
        <v>43783</v>
      </c>
      <c r="H30" s="35">
        <v>3.6170212765957444E-3</v>
      </c>
      <c r="I30" s="35">
        <v>312.51063829787233</v>
      </c>
      <c r="J30" s="33">
        <v>7.7</v>
      </c>
      <c r="K30" s="33">
        <v>65.5</v>
      </c>
      <c r="L30" s="33">
        <v>7.73</v>
      </c>
      <c r="M30" s="33">
        <v>342.6</v>
      </c>
      <c r="N30" s="33">
        <v>332.8</v>
      </c>
      <c r="O30" s="33">
        <v>0.25</v>
      </c>
      <c r="P30" s="18">
        <v>7.82</v>
      </c>
      <c r="Q30" s="33">
        <v>0.2</v>
      </c>
      <c r="R30" s="33">
        <v>3.3000000000000002E-2</v>
      </c>
      <c r="S30" s="33">
        <v>0.9</v>
      </c>
      <c r="T30" s="33">
        <v>5.7000000000000002E-2</v>
      </c>
      <c r="U30" s="36">
        <v>17.813106382978724</v>
      </c>
      <c r="V30" s="33">
        <v>2.2000000000000002</v>
      </c>
      <c r="W30" s="36">
        <v>687.52340425531918</v>
      </c>
    </row>
    <row r="31" spans="1:23" s="1" customFormat="1" x14ac:dyDescent="0.25">
      <c r="A31" s="33" t="s">
        <v>38</v>
      </c>
      <c r="B31" s="32" t="s">
        <v>49</v>
      </c>
      <c r="C31" s="33" t="s">
        <v>57</v>
      </c>
      <c r="D31" s="17">
        <v>6439347</v>
      </c>
      <c r="E31" s="33">
        <v>680380</v>
      </c>
      <c r="F31" s="34" t="s">
        <v>73</v>
      </c>
      <c r="G31" s="34">
        <v>43783</v>
      </c>
      <c r="H31" s="35">
        <v>3.1372549019607851E-3</v>
      </c>
      <c r="I31" s="35">
        <v>271.05882352941182</v>
      </c>
      <c r="J31" s="33">
        <v>7.8</v>
      </c>
      <c r="K31" s="33">
        <v>46.4</v>
      </c>
      <c r="L31" s="33">
        <v>5.5</v>
      </c>
      <c r="M31" s="33">
        <v>423.1</v>
      </c>
      <c r="N31" s="33">
        <v>405.6</v>
      </c>
      <c r="O31" s="33">
        <v>0.31</v>
      </c>
      <c r="P31" s="18">
        <v>7.66</v>
      </c>
      <c r="Q31" s="33">
        <v>-34</v>
      </c>
      <c r="R31" s="33">
        <v>3.2000000000000001E-2</v>
      </c>
      <c r="S31" s="33">
        <v>0.8</v>
      </c>
      <c r="T31" s="33">
        <v>5.1999999999999998E-2</v>
      </c>
      <c r="U31" s="36">
        <v>14.095058823529413</v>
      </c>
      <c r="V31" s="33">
        <v>2.7</v>
      </c>
      <c r="W31" s="36">
        <v>731.85882352941201</v>
      </c>
    </row>
    <row r="32" spans="1:23" s="1" customFormat="1" x14ac:dyDescent="0.25">
      <c r="A32" s="33" t="s">
        <v>74</v>
      </c>
      <c r="B32" s="32" t="s">
        <v>75</v>
      </c>
      <c r="C32" s="33" t="s">
        <v>76</v>
      </c>
      <c r="D32" s="17">
        <v>6440028</v>
      </c>
      <c r="E32" s="33">
        <v>680504</v>
      </c>
      <c r="F32" s="34" t="s">
        <v>77</v>
      </c>
      <c r="G32" s="34">
        <v>43783</v>
      </c>
      <c r="H32" s="35">
        <v>3.0000000000000003E-4</v>
      </c>
      <c r="I32" s="35">
        <v>25.92</v>
      </c>
      <c r="J32" s="33">
        <v>7.8</v>
      </c>
      <c r="K32" s="33">
        <v>51.1</v>
      </c>
      <c r="L32" s="33">
        <v>6.08</v>
      </c>
      <c r="M32" s="33">
        <v>340.1</v>
      </c>
      <c r="N32" s="33">
        <v>329.5</v>
      </c>
      <c r="O32" s="33">
        <v>0.25</v>
      </c>
      <c r="P32" s="18">
        <v>7.59</v>
      </c>
      <c r="Q32" s="33">
        <v>-31.2</v>
      </c>
      <c r="R32" s="33">
        <v>0.9</v>
      </c>
      <c r="S32" s="33">
        <v>2.2000000000000002</v>
      </c>
      <c r="T32" s="33">
        <v>0.36</v>
      </c>
      <c r="U32" s="36">
        <v>9.3312000000000008</v>
      </c>
      <c r="V32" s="33">
        <v>2.2000000000000002</v>
      </c>
      <c r="W32" s="36">
        <v>57.024000000000008</v>
      </c>
    </row>
    <row r="33" spans="1:23" s="107" customFormat="1" x14ac:dyDescent="0.25">
      <c r="A33" s="92" t="s">
        <v>26</v>
      </c>
      <c r="B33" s="99" t="s">
        <v>23</v>
      </c>
      <c r="C33" s="92" t="s">
        <v>24</v>
      </c>
      <c r="D33" s="94">
        <v>6440428</v>
      </c>
      <c r="E33" s="92">
        <v>680624</v>
      </c>
      <c r="F33" s="95" t="s">
        <v>25</v>
      </c>
      <c r="G33" s="95">
        <v>43783</v>
      </c>
      <c r="H33" s="96">
        <v>2.8436363636363633</v>
      </c>
      <c r="I33" s="96">
        <v>245690.18181818179</v>
      </c>
      <c r="J33" s="92">
        <v>5.6</v>
      </c>
      <c r="K33" s="122">
        <v>80.599999999999994</v>
      </c>
      <c r="L33" s="92">
        <v>10.1</v>
      </c>
      <c r="M33" s="92">
        <v>178.7</v>
      </c>
      <c r="N33" s="92">
        <v>184.6</v>
      </c>
      <c r="O33" s="92">
        <v>0.14000000000000001</v>
      </c>
      <c r="P33" s="122">
        <v>7.84</v>
      </c>
      <c r="Q33" s="92">
        <v>23.9</v>
      </c>
      <c r="R33" s="92">
        <v>7.4999999999999997E-2</v>
      </c>
      <c r="S33" s="92">
        <v>1.8</v>
      </c>
      <c r="T33" s="92">
        <v>0.09</v>
      </c>
      <c r="U33" s="97">
        <v>22112.11636363636</v>
      </c>
      <c r="V33" s="92">
        <v>3.3</v>
      </c>
      <c r="W33" s="97">
        <v>810777.59999999986</v>
      </c>
    </row>
    <row r="34" spans="1:23" x14ac:dyDescent="0.25">
      <c r="A34" s="1" t="s">
        <v>78</v>
      </c>
      <c r="H34" s="51"/>
      <c r="I34" s="51">
        <f>I27/I33</f>
        <v>1.2312321347976536</v>
      </c>
      <c r="K34" s="51">
        <f>K27/K33</f>
        <v>1.0694789081885858</v>
      </c>
      <c r="P34" s="128">
        <f>P27/P33</f>
        <v>0.98852040816326536</v>
      </c>
      <c r="R34" s="128">
        <f>R27/R33</f>
        <v>0.82666666666666666</v>
      </c>
      <c r="S34" s="51">
        <f t="shared" ref="S34:W34" si="5">S27/S33</f>
        <v>1.0555555555555556</v>
      </c>
      <c r="T34" s="128">
        <f t="shared" si="5"/>
        <v>0.9</v>
      </c>
      <c r="U34" s="51">
        <f t="shared" si="5"/>
        <v>1.1081089213178883</v>
      </c>
      <c r="V34" s="128">
        <f t="shared" si="5"/>
        <v>0.90909090909090917</v>
      </c>
      <c r="W34" s="51">
        <f t="shared" si="5"/>
        <v>1.1193019407251397</v>
      </c>
    </row>
    <row r="36" spans="1:23" x14ac:dyDescent="0.25">
      <c r="A36" t="s">
        <v>140</v>
      </c>
      <c r="U36" s="55">
        <f>AVERAGE(U27,U21,U15,U8,U2)*365/1000</f>
        <v>5516.2828516110267</v>
      </c>
      <c r="W36" s="55">
        <f>AVERAGE(W27,W21,W15,W8,W2)*365/1000</f>
        <v>168142.54777626786</v>
      </c>
    </row>
    <row r="37" spans="1:23" x14ac:dyDescent="0.25">
      <c r="U37" s="55"/>
    </row>
    <row r="38" spans="1:23" x14ac:dyDescent="0.25">
      <c r="H38" s="101"/>
      <c r="I38" s="101"/>
      <c r="R38" s="100"/>
    </row>
    <row r="43" spans="1:23" x14ac:dyDescent="0.25">
      <c r="H43" s="105"/>
    </row>
    <row r="44" spans="1:23" x14ac:dyDescent="0.25">
      <c r="G44" s="105"/>
    </row>
  </sheetData>
  <autoFilter ref="A1:V1" xr:uid="{9C4C693A-99B4-4E27-AC8D-14BB7100F368}"/>
  <phoneticPr fontId="4" type="noConversion"/>
  <conditionalFormatting sqref="R2:R5 R12 R27:R33 R15:R18 R8:R10">
    <cfRule type="cellIs" dxfId="25" priority="7" stopIfTrue="1" operator="lessThan">
      <formula>0.1</formula>
    </cfRule>
    <cfRule type="cellIs" dxfId="24" priority="8" stopIfTrue="1" operator="lessThanOrEqual">
      <formula>0.3</formula>
    </cfRule>
    <cfRule type="cellIs" dxfId="23" priority="9" stopIfTrue="1" operator="lessThanOrEqual">
      <formula>0.45</formula>
    </cfRule>
    <cfRule type="cellIs" dxfId="22" priority="10" stopIfTrue="1" operator="lessThanOrEqual">
      <formula>0.6</formula>
    </cfRule>
    <cfRule type="cellIs" dxfId="21" priority="11" stopIfTrue="1" operator="greaterThan">
      <formula>0.6</formula>
    </cfRule>
  </conditionalFormatting>
  <conditionalFormatting sqref="S2:S3 S18 S5 S27:S33 S15:S16 S8:S12">
    <cfRule type="cellIs" dxfId="20" priority="22" stopIfTrue="1" operator="lessThan">
      <formula>1.8</formula>
    </cfRule>
    <cfRule type="cellIs" dxfId="19" priority="23" stopIfTrue="1" operator="lessThanOrEqual">
      <formula>3</formula>
    </cfRule>
    <cfRule type="cellIs" dxfId="18" priority="24" stopIfTrue="1" operator="lessThanOrEqual">
      <formula>4</formula>
    </cfRule>
    <cfRule type="cellIs" dxfId="17" priority="25" stopIfTrue="1" operator="lessThanOrEqual">
      <formula>5</formula>
    </cfRule>
    <cfRule type="cellIs" dxfId="16" priority="26" stopIfTrue="1" operator="greaterThan">
      <formula>5</formula>
    </cfRule>
  </conditionalFormatting>
  <conditionalFormatting sqref="T2:T5 T27:T33 T21:T24 T15:T18 T8:T12">
    <cfRule type="cellIs" dxfId="15" priority="17" stopIfTrue="1" operator="lessThan">
      <formula>0.05</formula>
    </cfRule>
    <cfRule type="cellIs" dxfId="14" priority="18" stopIfTrue="1" operator="lessThanOrEqual">
      <formula>0.08</formula>
    </cfRule>
    <cfRule type="cellIs" dxfId="13" priority="19" stopIfTrue="1" operator="lessThanOrEqual">
      <formula>0.1</formula>
    </cfRule>
    <cfRule type="cellIs" dxfId="12" priority="20" stopIfTrue="1" operator="lessThanOrEqual">
      <formula>0.12</formula>
    </cfRule>
    <cfRule type="cellIs" dxfId="11" priority="21" stopIfTrue="1" operator="greaterThan">
      <formula>0.12</formula>
    </cfRule>
  </conditionalFormatting>
  <conditionalFormatting sqref="V2:V5 V27:V33 V21:V24 V15:V18 V8:V12">
    <cfRule type="cellIs" dxfId="10" priority="12" stopIfTrue="1" operator="lessThan">
      <formula>1.5</formula>
    </cfRule>
    <cfRule type="cellIs" dxfId="9" priority="13" stopIfTrue="1" operator="lessThanOrEqual">
      <formula>3</formula>
    </cfRule>
    <cfRule type="cellIs" dxfId="8" priority="14" stopIfTrue="1" operator="lessThanOrEqual">
      <formula>6</formula>
    </cfRule>
    <cfRule type="cellIs" dxfId="7" priority="15" stopIfTrue="1" operator="lessThanOrEqual">
      <formula>8</formula>
    </cfRule>
    <cfRule type="cellIs" dxfId="6" priority="16" stopIfTrue="1" operator="greaterThan">
      <formula>8</formula>
    </cfRule>
  </conditionalFormatting>
  <conditionalFormatting sqref="P2:P5 P21:P24 P27:P33 P15:P18 P8:P12">
    <cfRule type="cellIs" dxfId="5" priority="6" operator="between">
      <formula>6</formula>
      <formula>9</formula>
    </cfRule>
  </conditionalFormatting>
  <conditionalFormatting sqref="K2:K5 K27:K33 K21:K24 K15:K18 K8:K12">
    <cfRule type="cellIs" dxfId="4" priority="1" stopIfTrue="1" operator="greaterThan">
      <formula>70</formula>
    </cfRule>
    <cfRule type="cellIs" dxfId="3" priority="2" stopIfTrue="1" operator="greaterThan">
      <formula>60</formula>
    </cfRule>
    <cfRule type="cellIs" dxfId="2" priority="3" stopIfTrue="1" operator="greaterThan">
      <formula>50</formula>
    </cfRule>
    <cfRule type="cellIs" dxfId="1" priority="4" stopIfTrue="1" operator="greaterThan">
      <formula>40</formula>
    </cfRule>
    <cfRule type="cellIs" dxfId="0" priority="5" stopIfTrue="1" operator="lessThanOrEqual">
      <formula>40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88AA-2DA3-45B2-8E2B-6CDB8A1DF374}">
  <dimension ref="A1:O38"/>
  <sheetViews>
    <sheetView tabSelected="1" topLeftCell="A10" workbookViewId="0">
      <selection activeCell="P25" sqref="P25"/>
    </sheetView>
  </sheetViews>
  <sheetFormatPr defaultRowHeight="15" x14ac:dyDescent="0.25"/>
  <cols>
    <col min="1" max="1" width="17" customWidth="1"/>
    <col min="2" max="2" width="18.5703125" customWidth="1"/>
    <col min="3" max="3" width="10.28515625" customWidth="1"/>
    <col min="4" max="4" width="13.5703125" style="3" customWidth="1"/>
    <col min="5" max="5" width="13.5703125" customWidth="1"/>
    <col min="6" max="6" width="13.5703125" style="3" customWidth="1"/>
    <col min="7" max="7" width="13.5703125" customWidth="1"/>
    <col min="8" max="8" width="13" style="8" customWidth="1"/>
    <col min="9" max="9" width="13" customWidth="1"/>
    <col min="10" max="10" width="13" style="8" customWidth="1"/>
    <col min="14" max="14" width="9.140625" style="3"/>
  </cols>
  <sheetData>
    <row r="1" spans="1:15" s="3" customFormat="1" x14ac:dyDescent="0.25">
      <c r="A1" s="142" t="s">
        <v>87</v>
      </c>
      <c r="B1" s="144" t="s">
        <v>141</v>
      </c>
      <c r="C1" s="146" t="s">
        <v>142</v>
      </c>
      <c r="D1" s="140" t="s">
        <v>121</v>
      </c>
      <c r="E1" s="129"/>
      <c r="F1" s="140" t="s">
        <v>122</v>
      </c>
      <c r="G1" s="129"/>
      <c r="H1" s="140" t="s">
        <v>123</v>
      </c>
      <c r="I1" s="129"/>
      <c r="J1" s="140" t="s">
        <v>124</v>
      </c>
      <c r="K1" s="129"/>
      <c r="L1" s="140" t="s">
        <v>125</v>
      </c>
      <c r="M1" s="129"/>
      <c r="N1" s="140" t="s">
        <v>1</v>
      </c>
      <c r="O1" s="140" t="s">
        <v>143</v>
      </c>
    </row>
    <row r="2" spans="1:15" s="3" customFormat="1" ht="15.75" thickBot="1" x14ac:dyDescent="0.3">
      <c r="A2" s="143"/>
      <c r="B2" s="145"/>
      <c r="C2" s="147"/>
      <c r="D2" s="141"/>
      <c r="E2" s="130"/>
      <c r="F2" s="141"/>
      <c r="G2" s="130"/>
      <c r="H2" s="141"/>
      <c r="I2" s="130"/>
      <c r="J2" s="141"/>
      <c r="K2" s="130"/>
      <c r="L2" s="141"/>
      <c r="M2" s="130"/>
      <c r="N2" s="141"/>
      <c r="O2" s="141"/>
    </row>
    <row r="3" spans="1:15" s="3" customFormat="1" ht="15.75" thickBot="1" x14ac:dyDescent="0.3">
      <c r="A3" s="131">
        <v>43486</v>
      </c>
      <c r="B3" s="132" t="s">
        <v>144</v>
      </c>
      <c r="C3" s="133" t="s">
        <v>145</v>
      </c>
      <c r="D3" s="134">
        <v>0.14000000000000001</v>
      </c>
      <c r="E3" s="134">
        <v>4</v>
      </c>
      <c r="F3" s="135">
        <v>1.2</v>
      </c>
      <c r="G3" s="135">
        <v>5</v>
      </c>
      <c r="H3" s="134">
        <v>7.3999999999999996E-2</v>
      </c>
      <c r="I3" s="134">
        <v>4</v>
      </c>
      <c r="J3" s="134">
        <v>2.2000000000000002</v>
      </c>
      <c r="K3" s="134">
        <v>4</v>
      </c>
      <c r="L3" s="135">
        <v>126</v>
      </c>
      <c r="M3" s="135">
        <v>5</v>
      </c>
      <c r="N3" s="135">
        <v>6.98</v>
      </c>
      <c r="O3" s="134">
        <f>SUM(E3,G3,I3,K3,M3)</f>
        <v>22</v>
      </c>
    </row>
    <row r="4" spans="1:15" s="3" customFormat="1" ht="15.75" thickBot="1" x14ac:dyDescent="0.3">
      <c r="A4" s="131">
        <v>43486</v>
      </c>
      <c r="B4" s="132" t="s">
        <v>144</v>
      </c>
      <c r="C4" s="133" t="s">
        <v>146</v>
      </c>
      <c r="D4" s="135">
        <v>8.7999999999999995E-2</v>
      </c>
      <c r="E4" s="135">
        <v>5</v>
      </c>
      <c r="F4" s="135">
        <v>0.7</v>
      </c>
      <c r="G4" s="135">
        <v>5</v>
      </c>
      <c r="H4" s="134">
        <v>5.8000000000000003E-2</v>
      </c>
      <c r="I4" s="134">
        <v>4</v>
      </c>
      <c r="J4" s="134">
        <v>2.4</v>
      </c>
      <c r="K4" s="134">
        <v>4</v>
      </c>
      <c r="L4" s="135">
        <v>75.099999999999994</v>
      </c>
      <c r="M4" s="135">
        <v>5</v>
      </c>
      <c r="N4" s="135">
        <v>7.93</v>
      </c>
      <c r="O4" s="135">
        <f>SUM(E4,G4,I4,K4,M4)</f>
        <v>23</v>
      </c>
    </row>
    <row r="5" spans="1:15" s="3" customFormat="1" ht="15.75" thickBot="1" x14ac:dyDescent="0.3">
      <c r="A5" s="131">
        <v>43486</v>
      </c>
      <c r="B5" s="132" t="s">
        <v>147</v>
      </c>
      <c r="C5" s="133" t="s">
        <v>145</v>
      </c>
      <c r="D5" s="136"/>
      <c r="E5" s="136"/>
      <c r="F5" s="136"/>
      <c r="G5" s="136"/>
      <c r="H5" s="137">
        <v>7.3999999999999996E-2</v>
      </c>
      <c r="I5" s="148"/>
      <c r="J5" s="138">
        <v>2.2000000000000002</v>
      </c>
      <c r="K5" s="148"/>
      <c r="L5" s="136"/>
      <c r="M5" s="148"/>
      <c r="N5" s="139">
        <v>6.98</v>
      </c>
      <c r="O5" s="136"/>
    </row>
    <row r="6" spans="1:15" s="3" customFormat="1" ht="15.75" thickBot="1" x14ac:dyDescent="0.3">
      <c r="A6" s="131">
        <v>43486</v>
      </c>
      <c r="B6" s="132" t="s">
        <v>147</v>
      </c>
      <c r="C6" s="133" t="s">
        <v>146</v>
      </c>
      <c r="D6" s="136"/>
      <c r="E6" s="136"/>
      <c r="F6" s="136"/>
      <c r="G6" s="136"/>
      <c r="H6" s="134">
        <v>5.8000000000000003E-2</v>
      </c>
      <c r="I6" s="148"/>
      <c r="J6" s="138">
        <v>2.4</v>
      </c>
      <c r="K6" s="148"/>
      <c r="L6" s="136"/>
      <c r="M6" s="148"/>
      <c r="N6" s="135">
        <v>7.93</v>
      </c>
      <c r="O6" s="136"/>
    </row>
    <row r="7" spans="1:15" s="3" customFormat="1" ht="15.75" thickBot="1" x14ac:dyDescent="0.3">
      <c r="A7" s="131">
        <v>43578</v>
      </c>
      <c r="B7" s="132" t="s">
        <v>144</v>
      </c>
      <c r="C7" s="133" t="s">
        <v>145</v>
      </c>
      <c r="D7" s="135">
        <v>3.2000000000000001E-2</v>
      </c>
      <c r="E7" s="135">
        <v>5</v>
      </c>
      <c r="F7" s="135">
        <v>1.3</v>
      </c>
      <c r="G7" s="135">
        <v>5</v>
      </c>
      <c r="H7" s="137">
        <v>8.5999999999999993E-2</v>
      </c>
      <c r="I7" s="137">
        <v>3</v>
      </c>
      <c r="J7" s="134">
        <v>1.9</v>
      </c>
      <c r="K7" s="134">
        <v>4</v>
      </c>
      <c r="L7" s="135">
        <v>96</v>
      </c>
      <c r="M7" s="135">
        <v>5</v>
      </c>
      <c r="N7" s="135">
        <v>8.6</v>
      </c>
      <c r="O7" s="134">
        <f>SUM(E7,G7,I7,K7,M7)</f>
        <v>22</v>
      </c>
    </row>
    <row r="8" spans="1:15" s="3" customFormat="1" ht="15.75" thickBot="1" x14ac:dyDescent="0.3">
      <c r="A8" s="131">
        <v>43578</v>
      </c>
      <c r="B8" s="132" t="s">
        <v>144</v>
      </c>
      <c r="C8" s="133" t="s">
        <v>146</v>
      </c>
      <c r="D8" s="135">
        <v>1.7999999999999999E-2</v>
      </c>
      <c r="E8" s="135">
        <v>5</v>
      </c>
      <c r="F8" s="137">
        <v>3.4</v>
      </c>
      <c r="G8" s="137">
        <v>3</v>
      </c>
      <c r="H8" s="137">
        <v>8.3000000000000004E-2</v>
      </c>
      <c r="I8" s="137">
        <v>3</v>
      </c>
      <c r="J8" s="134">
        <v>1.9</v>
      </c>
      <c r="K8" s="134">
        <v>4</v>
      </c>
      <c r="L8" s="135">
        <v>130.4</v>
      </c>
      <c r="M8" s="135">
        <v>5</v>
      </c>
      <c r="N8" s="135">
        <v>8.86</v>
      </c>
      <c r="O8" s="134">
        <f>SUM(E8,G8,I8,K8,M8)</f>
        <v>20</v>
      </c>
    </row>
    <row r="9" spans="1:15" s="3" customFormat="1" ht="15.75" thickBot="1" x14ac:dyDescent="0.3">
      <c r="A9" s="131">
        <v>43578</v>
      </c>
      <c r="B9" s="132" t="s">
        <v>147</v>
      </c>
      <c r="C9" s="133" t="s">
        <v>145</v>
      </c>
      <c r="D9" s="136"/>
      <c r="E9" s="136"/>
      <c r="F9" s="136"/>
      <c r="G9" s="136"/>
      <c r="H9" s="139">
        <v>8.5999999999999993E-2</v>
      </c>
      <c r="I9" s="148"/>
      <c r="J9" s="139">
        <v>1.9</v>
      </c>
      <c r="K9" s="148"/>
      <c r="L9" s="136"/>
      <c r="M9" s="148"/>
      <c r="N9" s="137">
        <v>8.6</v>
      </c>
      <c r="O9" s="136"/>
    </row>
    <row r="10" spans="1:15" s="3" customFormat="1" ht="15.75" thickBot="1" x14ac:dyDescent="0.3">
      <c r="A10" s="131">
        <v>43578</v>
      </c>
      <c r="B10" s="132" t="s">
        <v>147</v>
      </c>
      <c r="C10" s="133" t="s">
        <v>146</v>
      </c>
      <c r="D10" s="136"/>
      <c r="E10" s="136"/>
      <c r="F10" s="136"/>
      <c r="G10" s="136"/>
      <c r="H10" s="139">
        <v>8.3000000000000004E-2</v>
      </c>
      <c r="I10" s="148"/>
      <c r="J10" s="139">
        <v>1.9</v>
      </c>
      <c r="K10" s="148"/>
      <c r="L10" s="136"/>
      <c r="M10" s="148"/>
      <c r="N10" s="139">
        <v>8.86</v>
      </c>
      <c r="O10" s="136"/>
    </row>
    <row r="11" spans="1:15" s="3" customFormat="1" ht="15.75" thickBot="1" x14ac:dyDescent="0.3">
      <c r="A11" s="131">
        <v>43668</v>
      </c>
      <c r="B11" s="132" t="s">
        <v>144</v>
      </c>
      <c r="C11" s="133" t="s">
        <v>145</v>
      </c>
      <c r="D11" s="135">
        <v>2.1000000000000001E-2</v>
      </c>
      <c r="E11" s="135">
        <v>5</v>
      </c>
      <c r="F11" s="135">
        <v>0.8</v>
      </c>
      <c r="G11" s="135">
        <v>5</v>
      </c>
      <c r="H11" s="134">
        <v>6.6000000000000003E-2</v>
      </c>
      <c r="I11" s="134">
        <v>4</v>
      </c>
      <c r="J11" s="134">
        <v>1.5</v>
      </c>
      <c r="K11" s="134">
        <v>4</v>
      </c>
      <c r="L11" s="135">
        <v>91.3</v>
      </c>
      <c r="M11" s="135">
        <v>5</v>
      </c>
      <c r="N11" s="135">
        <v>8.6999999999999993</v>
      </c>
      <c r="O11" s="135">
        <f>SUM(E11,G11,I11,K11,M11)</f>
        <v>23</v>
      </c>
    </row>
    <row r="12" spans="1:15" s="3" customFormat="1" ht="15.75" thickBot="1" x14ac:dyDescent="0.3">
      <c r="A12" s="131">
        <v>43668</v>
      </c>
      <c r="B12" s="132" t="s">
        <v>144</v>
      </c>
      <c r="C12" s="133" t="s">
        <v>146</v>
      </c>
      <c r="D12" s="135">
        <v>2.4E-2</v>
      </c>
      <c r="E12" s="135">
        <v>5</v>
      </c>
      <c r="F12" s="139">
        <v>5.0999999999999996</v>
      </c>
      <c r="G12" s="139">
        <v>2</v>
      </c>
      <c r="H12" s="137">
        <v>8.5000000000000006E-2</v>
      </c>
      <c r="I12" s="137">
        <v>3</v>
      </c>
      <c r="J12" s="135">
        <v>0.84</v>
      </c>
      <c r="K12" s="135">
        <v>5</v>
      </c>
      <c r="L12" s="135">
        <v>102</v>
      </c>
      <c r="M12" s="135">
        <v>5</v>
      </c>
      <c r="N12" s="135">
        <v>8.8800000000000008</v>
      </c>
      <c r="O12" s="134">
        <f>SUM(E12,G12,I12,K12,M12)</f>
        <v>20</v>
      </c>
    </row>
    <row r="13" spans="1:15" s="3" customFormat="1" ht="15.75" thickBot="1" x14ac:dyDescent="0.3">
      <c r="A13" s="131">
        <v>43668</v>
      </c>
      <c r="B13" s="132" t="s">
        <v>147</v>
      </c>
      <c r="C13" s="133" t="s">
        <v>145</v>
      </c>
      <c r="D13" s="136"/>
      <c r="E13" s="136"/>
      <c r="F13" s="136"/>
      <c r="G13" s="136"/>
      <c r="H13" s="137">
        <v>6.6000000000000003E-2</v>
      </c>
      <c r="I13" s="148"/>
      <c r="J13" s="137">
        <v>1.5</v>
      </c>
      <c r="K13" s="148"/>
      <c r="L13" s="136"/>
      <c r="M13" s="148"/>
      <c r="N13" s="137">
        <v>8.6999999999999993</v>
      </c>
      <c r="O13" s="136"/>
    </row>
    <row r="14" spans="1:15" s="3" customFormat="1" ht="15.75" thickBot="1" x14ac:dyDescent="0.3">
      <c r="A14" s="131">
        <v>43668</v>
      </c>
      <c r="B14" s="132" t="s">
        <v>147</v>
      </c>
      <c r="C14" s="133" t="s">
        <v>146</v>
      </c>
      <c r="D14" s="136"/>
      <c r="E14" s="136"/>
      <c r="F14" s="136"/>
      <c r="G14" s="136"/>
      <c r="H14" s="139">
        <v>8.5000000000000006E-2</v>
      </c>
      <c r="I14" s="148"/>
      <c r="J14" s="134">
        <v>0.84</v>
      </c>
      <c r="K14" s="148"/>
      <c r="L14" s="136"/>
      <c r="M14" s="148"/>
      <c r="N14" s="139">
        <v>8.8800000000000008</v>
      </c>
      <c r="O14" s="136"/>
    </row>
    <row r="15" spans="1:15" s="3" customFormat="1" ht="15.75" thickBot="1" x14ac:dyDescent="0.3">
      <c r="A15" s="131">
        <v>43761</v>
      </c>
      <c r="B15" s="132" t="s">
        <v>144</v>
      </c>
      <c r="C15" s="133" t="s">
        <v>145</v>
      </c>
      <c r="D15" s="136"/>
      <c r="E15" s="136"/>
      <c r="F15" s="136"/>
      <c r="G15" s="136"/>
      <c r="H15" s="134">
        <v>7.0999999999999994E-2</v>
      </c>
      <c r="I15" s="134">
        <v>4</v>
      </c>
      <c r="J15" s="134">
        <v>2.2999999999999998</v>
      </c>
      <c r="K15" s="134">
        <v>4</v>
      </c>
      <c r="L15" s="135">
        <v>80.3</v>
      </c>
      <c r="M15" s="135">
        <v>5</v>
      </c>
      <c r="N15" s="135">
        <v>7.8</v>
      </c>
      <c r="O15" s="136"/>
    </row>
    <row r="16" spans="1:15" s="3" customFormat="1" ht="15.75" thickBot="1" x14ac:dyDescent="0.3">
      <c r="A16" s="131">
        <v>43761</v>
      </c>
      <c r="B16" s="132" t="s">
        <v>144</v>
      </c>
      <c r="C16" s="133" t="s">
        <v>146</v>
      </c>
      <c r="D16" s="136"/>
      <c r="E16" s="136"/>
      <c r="F16" s="136"/>
      <c r="G16" s="136"/>
      <c r="H16" s="134">
        <v>6.5000000000000002E-2</v>
      </c>
      <c r="I16" s="134">
        <v>4</v>
      </c>
      <c r="J16" s="134">
        <v>2.6</v>
      </c>
      <c r="K16" s="134">
        <v>4</v>
      </c>
      <c r="L16" s="135">
        <v>71.400000000000006</v>
      </c>
      <c r="M16" s="135">
        <v>5</v>
      </c>
      <c r="N16" s="135">
        <v>7.9</v>
      </c>
      <c r="O16" s="136"/>
    </row>
    <row r="17" spans="1:15" s="3" customFormat="1" ht="15.75" thickBot="1" x14ac:dyDescent="0.3">
      <c r="A17" s="131">
        <v>43761</v>
      </c>
      <c r="B17" s="132" t="s">
        <v>147</v>
      </c>
      <c r="C17" s="133" t="s">
        <v>145</v>
      </c>
      <c r="D17" s="136"/>
      <c r="E17" s="136"/>
      <c r="F17" s="136"/>
      <c r="G17" s="136"/>
      <c r="H17" s="137">
        <v>7.0999999999999994E-2</v>
      </c>
      <c r="I17" s="148"/>
      <c r="J17" s="138">
        <v>2.2999999999999998</v>
      </c>
      <c r="K17" s="148"/>
      <c r="L17" s="136"/>
      <c r="M17" s="148"/>
      <c r="N17" s="135">
        <v>7.8</v>
      </c>
      <c r="O17" s="136"/>
    </row>
    <row r="18" spans="1:15" s="3" customFormat="1" ht="15.75" thickBot="1" x14ac:dyDescent="0.3">
      <c r="A18" s="131">
        <v>43761</v>
      </c>
      <c r="B18" s="132" t="s">
        <v>147</v>
      </c>
      <c r="C18" s="133" t="s">
        <v>146</v>
      </c>
      <c r="D18" s="136"/>
      <c r="E18" s="136"/>
      <c r="F18" s="136"/>
      <c r="G18" s="136"/>
      <c r="H18" s="137">
        <v>6.5000000000000002E-2</v>
      </c>
      <c r="I18" s="148"/>
      <c r="J18" s="138">
        <v>2.6</v>
      </c>
      <c r="K18" s="148"/>
      <c r="L18" s="136"/>
      <c r="M18" s="148"/>
      <c r="N18" s="135">
        <v>7.9</v>
      </c>
      <c r="O18" s="136"/>
    </row>
    <row r="19" spans="1:15" s="3" customFormat="1" ht="15.75" thickBot="1" x14ac:dyDescent="0.3">
      <c r="A19" s="131">
        <v>43783</v>
      </c>
      <c r="B19" s="132" t="s">
        <v>144</v>
      </c>
      <c r="C19" s="133" t="s">
        <v>145</v>
      </c>
      <c r="D19" s="135">
        <v>6.2E-2</v>
      </c>
      <c r="E19" s="135">
        <v>5</v>
      </c>
      <c r="F19" s="134">
        <v>1.9</v>
      </c>
      <c r="G19" s="134">
        <v>4</v>
      </c>
      <c r="H19" s="137">
        <v>8.1000000000000003E-2</v>
      </c>
      <c r="I19" s="137">
        <v>3</v>
      </c>
      <c r="J19" s="134">
        <v>3</v>
      </c>
      <c r="K19" s="134">
        <v>4</v>
      </c>
      <c r="L19" s="135">
        <v>86.2</v>
      </c>
      <c r="M19" s="135">
        <v>5</v>
      </c>
      <c r="N19" s="135">
        <v>7.75</v>
      </c>
      <c r="O19" s="134">
        <f>SUM(E19,G19,I19,K19,M19)</f>
        <v>21</v>
      </c>
    </row>
    <row r="20" spans="1:15" s="3" customFormat="1" ht="15.75" thickBot="1" x14ac:dyDescent="0.3">
      <c r="A20" s="131">
        <v>43783</v>
      </c>
      <c r="B20" s="132" t="s">
        <v>144</v>
      </c>
      <c r="C20" s="133" t="s">
        <v>146</v>
      </c>
      <c r="D20" s="135">
        <v>7.4999999999999997E-2</v>
      </c>
      <c r="E20" s="135">
        <v>5</v>
      </c>
      <c r="F20" s="134">
        <v>1.8</v>
      </c>
      <c r="G20" s="134">
        <v>4</v>
      </c>
      <c r="H20" s="137">
        <v>0.09</v>
      </c>
      <c r="I20" s="137">
        <v>3</v>
      </c>
      <c r="J20" s="137">
        <v>3.3</v>
      </c>
      <c r="K20" s="137">
        <v>3</v>
      </c>
      <c r="L20" s="135">
        <v>80.599999999999994</v>
      </c>
      <c r="M20" s="135">
        <v>5</v>
      </c>
      <c r="N20" s="135">
        <v>7.84</v>
      </c>
      <c r="O20" s="134">
        <f>SUM(E20,G20,I20,K20,M20)</f>
        <v>20</v>
      </c>
    </row>
    <row r="21" spans="1:15" s="3" customFormat="1" ht="15.75" thickBot="1" x14ac:dyDescent="0.3">
      <c r="A21" s="131">
        <v>43783</v>
      </c>
      <c r="B21" s="132" t="s">
        <v>147</v>
      </c>
      <c r="C21" s="133" t="s">
        <v>145</v>
      </c>
      <c r="D21" s="136"/>
      <c r="E21" s="136"/>
      <c r="F21" s="136"/>
      <c r="G21" s="136"/>
      <c r="H21" s="137">
        <v>8.1000000000000003E-2</v>
      </c>
      <c r="I21" s="148"/>
      <c r="J21" s="138">
        <v>3</v>
      </c>
      <c r="K21" s="148"/>
      <c r="L21" s="136"/>
      <c r="M21" s="148"/>
      <c r="N21" s="135">
        <v>7.75</v>
      </c>
      <c r="O21" s="136"/>
    </row>
    <row r="22" spans="1:15" s="3" customFormat="1" ht="15.75" thickBot="1" x14ac:dyDescent="0.3">
      <c r="A22" s="131">
        <v>43783</v>
      </c>
      <c r="B22" s="132" t="s">
        <v>147</v>
      </c>
      <c r="C22" s="133" t="s">
        <v>146</v>
      </c>
      <c r="D22" s="136"/>
      <c r="E22" s="136"/>
      <c r="F22" s="136"/>
      <c r="G22" s="136"/>
      <c r="H22" s="139">
        <v>0.09</v>
      </c>
      <c r="I22" s="148"/>
      <c r="J22" s="138">
        <v>3.3</v>
      </c>
      <c r="K22" s="148"/>
      <c r="L22" s="136"/>
      <c r="M22" s="148"/>
      <c r="N22" s="135">
        <v>7.84</v>
      </c>
      <c r="O22" s="136"/>
    </row>
    <row r="23" spans="1:15" s="3" customFormat="1" x14ac:dyDescent="0.25">
      <c r="H23" s="8"/>
      <c r="J23" s="8"/>
    </row>
    <row r="24" spans="1:15" s="3" customFormat="1" ht="15.75" thickBot="1" x14ac:dyDescent="0.3">
      <c r="H24" s="8"/>
      <c r="J24" s="8"/>
    </row>
    <row r="25" spans="1:15" ht="60" x14ac:dyDescent="0.25">
      <c r="A25" s="110" t="s">
        <v>80</v>
      </c>
      <c r="B25" s="111" t="s">
        <v>81</v>
      </c>
      <c r="C25" s="111" t="s">
        <v>103</v>
      </c>
      <c r="D25" s="111" t="s">
        <v>92</v>
      </c>
      <c r="E25" s="112" t="s">
        <v>101</v>
      </c>
      <c r="F25" s="112" t="s">
        <v>102</v>
      </c>
      <c r="G25" s="113" t="s">
        <v>1</v>
      </c>
      <c r="H25"/>
      <c r="I25" s="8"/>
      <c r="J25"/>
      <c r="K25" s="3"/>
      <c r="N25"/>
    </row>
    <row r="26" spans="1:15" x14ac:dyDescent="0.25">
      <c r="A26" s="114" t="s">
        <v>6</v>
      </c>
      <c r="B26" s="109" t="s">
        <v>90</v>
      </c>
      <c r="C26" s="109" t="s">
        <v>104</v>
      </c>
      <c r="D26" s="109" t="s">
        <v>94</v>
      </c>
      <c r="E26" s="109" t="s">
        <v>98</v>
      </c>
      <c r="F26" s="109" t="s">
        <v>96</v>
      </c>
      <c r="G26" s="115" t="s">
        <v>109</v>
      </c>
      <c r="H26"/>
      <c r="I26" s="8"/>
      <c r="J26"/>
      <c r="K26" s="3"/>
      <c r="N26"/>
    </row>
    <row r="27" spans="1:15" x14ac:dyDescent="0.25">
      <c r="A27" s="116" t="s">
        <v>7</v>
      </c>
      <c r="B27" s="109" t="s">
        <v>118</v>
      </c>
      <c r="C27" s="109" t="s">
        <v>105</v>
      </c>
      <c r="D27" s="109" t="s">
        <v>111</v>
      </c>
      <c r="E27" s="109" t="s">
        <v>99</v>
      </c>
      <c r="F27" s="109" t="s">
        <v>97</v>
      </c>
      <c r="G27" s="115" t="s">
        <v>109</v>
      </c>
      <c r="H27"/>
      <c r="I27" s="8"/>
      <c r="J27"/>
      <c r="K27" s="3"/>
      <c r="N27"/>
    </row>
    <row r="28" spans="1:15" x14ac:dyDescent="0.25">
      <c r="A28" s="117" t="s">
        <v>8</v>
      </c>
      <c r="B28" s="109" t="s">
        <v>119</v>
      </c>
      <c r="C28" s="109" t="s">
        <v>106</v>
      </c>
      <c r="D28" s="109" t="s">
        <v>113</v>
      </c>
      <c r="E28" s="109" t="s">
        <v>114</v>
      </c>
      <c r="F28" s="109" t="s">
        <v>116</v>
      </c>
      <c r="G28" s="115" t="s">
        <v>109</v>
      </c>
      <c r="H28"/>
      <c r="I28" s="8"/>
      <c r="J28"/>
      <c r="K28" s="3"/>
      <c r="N28"/>
    </row>
    <row r="29" spans="1:15" x14ac:dyDescent="0.25">
      <c r="A29" s="118" t="s">
        <v>9</v>
      </c>
      <c r="B29" s="109" t="s">
        <v>120</v>
      </c>
      <c r="C29" s="109" t="s">
        <v>107</v>
      </c>
      <c r="D29" s="109" t="s">
        <v>112</v>
      </c>
      <c r="E29" s="109" t="s">
        <v>115</v>
      </c>
      <c r="F29" s="109" t="s">
        <v>117</v>
      </c>
      <c r="G29" s="115" t="s">
        <v>109</v>
      </c>
      <c r="H29"/>
      <c r="I29" s="8"/>
      <c r="J29"/>
      <c r="K29" s="3"/>
      <c r="N29"/>
    </row>
    <row r="30" spans="1:15" ht="15.75" thickBot="1" x14ac:dyDescent="0.3">
      <c r="A30" s="119" t="s">
        <v>10</v>
      </c>
      <c r="B30" s="120" t="s">
        <v>91</v>
      </c>
      <c r="C30" s="120" t="s">
        <v>108</v>
      </c>
      <c r="D30" s="120" t="s">
        <v>93</v>
      </c>
      <c r="E30" s="120" t="s">
        <v>100</v>
      </c>
      <c r="F30" s="120" t="s">
        <v>95</v>
      </c>
      <c r="G30" s="121" t="s">
        <v>110</v>
      </c>
      <c r="H30"/>
      <c r="I30" s="8"/>
      <c r="J30"/>
      <c r="K30" s="3"/>
      <c r="N30"/>
    </row>
    <row r="31" spans="1:15" x14ac:dyDescent="0.25">
      <c r="C31" s="3"/>
      <c r="D31"/>
      <c r="E31" s="3"/>
      <c r="F31"/>
      <c r="G31" s="8"/>
      <c r="H31"/>
      <c r="I31" s="8"/>
      <c r="J31"/>
      <c r="K31" s="3"/>
      <c r="N31"/>
    </row>
    <row r="32" spans="1:15" s="3" customFormat="1" x14ac:dyDescent="0.25">
      <c r="A32" s="3" t="s">
        <v>139</v>
      </c>
      <c r="G32" s="8"/>
      <c r="I32" s="8"/>
    </row>
    <row r="33" spans="1:14" x14ac:dyDescent="0.25">
      <c r="A33" s="125" t="s">
        <v>137</v>
      </c>
      <c r="C33" s="3"/>
      <c r="D33"/>
      <c r="E33" s="3"/>
      <c r="F33"/>
      <c r="G33" s="8"/>
      <c r="H33"/>
      <c r="I33" s="8"/>
      <c r="J33"/>
      <c r="K33" s="3"/>
      <c r="N33"/>
    </row>
    <row r="34" spans="1:14" s="3" customFormat="1" x14ac:dyDescent="0.25">
      <c r="A34" s="125"/>
      <c r="G34" s="8"/>
      <c r="I34" s="8"/>
    </row>
    <row r="35" spans="1:14" x14ac:dyDescent="0.25">
      <c r="A35" s="125" t="s">
        <v>138</v>
      </c>
      <c r="C35" s="3"/>
      <c r="D35"/>
      <c r="E35" s="3"/>
      <c r="F35"/>
      <c r="G35" s="8"/>
      <c r="H35"/>
      <c r="I35" s="8"/>
      <c r="J35"/>
      <c r="K35" s="3"/>
      <c r="N35"/>
    </row>
    <row r="36" spans="1:14" ht="28.5" x14ac:dyDescent="0.25">
      <c r="A36" s="126" t="s">
        <v>126</v>
      </c>
      <c r="B36" s="126" t="s">
        <v>127</v>
      </c>
      <c r="C36" s="126" t="s">
        <v>7</v>
      </c>
      <c r="D36" s="126" t="s">
        <v>8</v>
      </c>
      <c r="E36" s="126" t="s">
        <v>9</v>
      </c>
      <c r="F36" s="126" t="s">
        <v>128</v>
      </c>
      <c r="G36" s="8"/>
      <c r="H36"/>
      <c r="I36" s="8"/>
      <c r="J36"/>
      <c r="K36" s="3"/>
      <c r="N36"/>
    </row>
    <row r="37" spans="1:14" ht="28.5" x14ac:dyDescent="0.25">
      <c r="A37" s="126" t="s">
        <v>129</v>
      </c>
      <c r="B37" s="126" t="s">
        <v>131</v>
      </c>
      <c r="C37" s="126" t="s">
        <v>132</v>
      </c>
      <c r="D37" s="126" t="s">
        <v>133</v>
      </c>
      <c r="E37" s="126" t="s">
        <v>134</v>
      </c>
      <c r="F37" s="126" t="s">
        <v>135</v>
      </c>
      <c r="G37" s="8"/>
      <c r="H37"/>
      <c r="I37" s="8"/>
      <c r="J37"/>
      <c r="K37" s="3"/>
      <c r="N37"/>
    </row>
    <row r="38" spans="1:14" ht="28.5" x14ac:dyDescent="0.25">
      <c r="A38" s="126" t="s">
        <v>130</v>
      </c>
      <c r="B38" s="127">
        <v>-0.92</v>
      </c>
      <c r="C38" s="127">
        <v>-0.72</v>
      </c>
      <c r="D38" s="127">
        <v>-0.52</v>
      </c>
      <c r="E38" s="127">
        <v>-0.32</v>
      </c>
      <c r="F38" s="126" t="s">
        <v>136</v>
      </c>
      <c r="G38" s="8"/>
      <c r="H38"/>
      <c r="I38" s="8"/>
      <c r="J38"/>
      <c r="K38" s="3"/>
      <c r="N38"/>
    </row>
  </sheetData>
  <mergeCells count="10">
    <mergeCell ref="O1:O2"/>
    <mergeCell ref="A1:A2"/>
    <mergeCell ref="B1:B2"/>
    <mergeCell ref="C1:C2"/>
    <mergeCell ref="D1:D2"/>
    <mergeCell ref="F1:F2"/>
    <mergeCell ref="H1:H2"/>
    <mergeCell ref="J1:J2"/>
    <mergeCell ref="N1:N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Veeproovid</vt:lpstr>
      <vt:lpstr>Põlva järve koondmäärang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Ingmar</dc:creator>
  <cp:lastModifiedBy>Maris</cp:lastModifiedBy>
  <cp:lastPrinted>2020-01-07T11:12:38Z</cp:lastPrinted>
  <dcterms:created xsi:type="dcterms:W3CDTF">2019-07-01T12:54:35Z</dcterms:created>
  <dcterms:modified xsi:type="dcterms:W3CDTF">2020-01-29T07:47:59Z</dcterms:modified>
</cp:coreProperties>
</file>